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T:\SMSF Engine\SMSF Engine share\_Administration\Admin Forms\Annual Review Checklist\Current\Annual\"/>
    </mc:Choice>
  </mc:AlternateContent>
  <bookViews>
    <workbookView xWindow="0" yWindow="0" windowWidth="28800" windowHeight="12435"/>
  </bookViews>
  <sheets>
    <sheet name="Checklist" sheetId="1" r:id="rId1"/>
    <sheet name="Bank Transactions" sheetId="2" r:id="rId2"/>
    <sheet name="Contributions" sheetId="3" r:id="rId3"/>
    <sheet name="Work Test Declaration" sheetId="6" r:id="rId4"/>
    <sheet name="Pension" sheetId="5" r:id="rId5"/>
    <sheet name="Sheet1" sheetId="7" r:id="rId6"/>
  </sheets>
  <definedNames>
    <definedName name="_xlnm._FilterDatabase" localSheetId="0" hidden="1">Checklist!$C$15:$K$95</definedName>
    <definedName name="_xlnm.Print_Area" localSheetId="2">Contributions!$A$1:$J$37</definedName>
    <definedName name="_xlnm.Print_Area" localSheetId="3">'Work Test Declaration'!$A$1:$F$29</definedName>
    <definedName name="_xlnm.Print_Titles" localSheetId="0">Checklist!$1:$7</definedName>
  </definedNames>
  <calcPr calcId="152511"/>
</workbook>
</file>

<file path=xl/calcChain.xml><?xml version="1.0" encoding="utf-8"?>
<calcChain xmlns="http://schemas.openxmlformats.org/spreadsheetml/2006/main">
  <c r="B4" i="5" l="1"/>
  <c r="B3" i="5"/>
  <c r="H11" i="5"/>
  <c r="F8" i="2"/>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D16" i="1" l="1"/>
  <c r="C48" i="1"/>
  <c r="C51" i="1"/>
  <c r="C58" i="1"/>
  <c r="C62" i="1"/>
  <c r="C61" i="1"/>
  <c r="C70" i="1"/>
  <c r="C69" i="1"/>
  <c r="C74" i="1"/>
  <c r="C73" i="1"/>
  <c r="C83" i="1"/>
  <c r="C81" i="1"/>
  <c r="C89" i="1"/>
  <c r="C88" i="1"/>
  <c r="C87" i="1"/>
  <c r="C86" i="1"/>
  <c r="C43" i="1"/>
  <c r="C21" i="1"/>
  <c r="C20" i="1"/>
  <c r="C19" i="1"/>
  <c r="D19" i="1"/>
  <c r="E3" i="6" l="1"/>
  <c r="A3" i="6"/>
  <c r="C4" i="3"/>
  <c r="C3" i="3"/>
  <c r="D22" i="1"/>
  <c r="D43" i="1"/>
  <c r="D78" i="1" l="1"/>
  <c r="K49" i="1" l="1"/>
  <c r="K15" i="1"/>
  <c r="D89" i="1"/>
  <c r="D88" i="1"/>
  <c r="D87" i="1"/>
  <c r="D86" i="1"/>
  <c r="D85" i="1"/>
  <c r="D83" i="1"/>
  <c r="D82" i="1"/>
  <c r="D81" i="1"/>
  <c r="D79" i="1"/>
  <c r="D77" i="1"/>
  <c r="D75" i="1"/>
  <c r="D74" i="1"/>
  <c r="D73" i="1"/>
  <c r="D72" i="1"/>
  <c r="D70" i="1"/>
  <c r="D69" i="1"/>
  <c r="D68" i="1"/>
  <c r="D66" i="1"/>
  <c r="D65" i="1"/>
  <c r="D64" i="1"/>
  <c r="D62" i="1"/>
  <c r="D61" i="1"/>
  <c r="D59" i="1"/>
  <c r="D58" i="1"/>
  <c r="D57" i="1"/>
  <c r="D56" i="1"/>
  <c r="D54" i="1"/>
  <c r="D53" i="1"/>
  <c r="D52" i="1"/>
  <c r="D51" i="1"/>
  <c r="D50" i="1"/>
  <c r="D48" i="1"/>
  <c r="D47" i="1"/>
  <c r="D46" i="1"/>
  <c r="D44" i="1"/>
  <c r="D42" i="1"/>
  <c r="D40" i="1"/>
  <c r="D39" i="1"/>
  <c r="D38" i="1"/>
  <c r="D37" i="1"/>
  <c r="D35" i="1"/>
  <c r="D34" i="1"/>
  <c r="D33" i="1"/>
  <c r="D32" i="1"/>
  <c r="D30" i="1"/>
  <c r="D28" i="1"/>
  <c r="D27" i="1"/>
  <c r="D21" i="1"/>
  <c r="D20" i="1"/>
  <c r="D18" i="1"/>
  <c r="D17" i="1"/>
  <c r="K84" i="1"/>
  <c r="K80" i="1"/>
  <c r="K76" i="1"/>
  <c r="K71" i="1"/>
  <c r="K67" i="1"/>
  <c r="K63" i="1"/>
  <c r="K60" i="1"/>
  <c r="K55" i="1"/>
  <c r="K45" i="1"/>
  <c r="K41" i="1"/>
  <c r="K36" i="1"/>
  <c r="K31" i="1"/>
  <c r="K29" i="1"/>
  <c r="K26" i="1"/>
  <c r="B15" i="5"/>
  <c r="D20" i="5" l="1"/>
  <c r="F20" i="5"/>
  <c r="H20" i="5"/>
  <c r="B20" i="5"/>
  <c r="C17" i="5" l="1"/>
  <c r="D17" i="5"/>
  <c r="E17" i="5"/>
  <c r="E19" i="5" s="1"/>
  <c r="F17" i="5"/>
  <c r="G17" i="5"/>
  <c r="H17" i="5"/>
  <c r="B17" i="5"/>
  <c r="H15" i="5" l="1"/>
  <c r="G15" i="5"/>
  <c r="F15" i="5"/>
  <c r="E15" i="5"/>
  <c r="D15" i="5"/>
  <c r="H18" i="5" l="1"/>
  <c r="I35" i="3"/>
  <c r="G35" i="3"/>
  <c r="E35" i="3"/>
  <c r="C35" i="3"/>
  <c r="I30" i="3"/>
  <c r="G30" i="3"/>
  <c r="E30" i="3"/>
  <c r="C30" i="3"/>
  <c r="I32" i="3" l="1"/>
  <c r="I36" i="3"/>
</calcChain>
</file>

<file path=xl/comments1.xml><?xml version="1.0" encoding="utf-8"?>
<comments xmlns="http://schemas.openxmlformats.org/spreadsheetml/2006/main">
  <authors>
    <author>Gerard Hannan</author>
  </authors>
  <commentList>
    <comment ref="B7" authorId="0" shapeId="0">
      <text>
        <r>
          <rPr>
            <b/>
            <sz val="9"/>
            <color indexed="81"/>
            <rFont val="Tahoma"/>
            <family val="2"/>
          </rPr>
          <t>Input the opening balance and then transactions for the year.
If you input all transactions then the balance column will calculate the balance as a check.  Alternatively just input transactions that are not otherwise clearly identified on the bank statement
In the Transaction details section please provide sufficient information to allow for the amount to be processed. 
Note if available you may be able to copy transactions from internet banking or bank link electronic export file.</t>
        </r>
        <r>
          <rPr>
            <sz val="9"/>
            <color indexed="81"/>
            <rFont val="Tahoma"/>
            <family val="2"/>
          </rPr>
          <t xml:space="preserve">
</t>
        </r>
      </text>
    </comment>
    <comment ref="F7" authorId="0" shapeId="0">
      <text>
        <r>
          <rPr>
            <sz val="9"/>
            <color indexed="81"/>
            <rFont val="Tahoma"/>
            <family val="2"/>
          </rPr>
          <t xml:space="preserve">Insert Opening Balance
</t>
        </r>
      </text>
    </comment>
  </commentList>
</comments>
</file>

<file path=xl/sharedStrings.xml><?xml version="1.0" encoding="utf-8"?>
<sst xmlns="http://schemas.openxmlformats.org/spreadsheetml/2006/main" count="163" uniqueCount="132">
  <si>
    <t>Fund Name</t>
  </si>
  <si>
    <t>Financial Year</t>
  </si>
  <si>
    <t>N</t>
  </si>
  <si>
    <t>Did the fund pay any expenses during the year?</t>
  </si>
  <si>
    <t>Trust Deed amendment (if amended during the financial year)</t>
  </si>
  <si>
    <t>Did the fund hold any other Investments not shown above?</t>
  </si>
  <si>
    <t>Did the fund borrow money from any source (including banks or related parties)?</t>
  </si>
  <si>
    <t>Did the Fund receive contributions or rollovers in during the year?</t>
  </si>
  <si>
    <t>Y</t>
  </si>
  <si>
    <t>Did the fund hold Term Deposits  / Fixed Interest Securities during the year?</t>
  </si>
  <si>
    <t>Accumulation</t>
  </si>
  <si>
    <t>Pension</t>
  </si>
  <si>
    <t>Both</t>
  </si>
  <si>
    <t>Did the fund have ANY arrangements with a RELATED PARTY during the year?</t>
  </si>
  <si>
    <t>Annual Information</t>
  </si>
  <si>
    <t>Admin Only</t>
  </si>
  <si>
    <t>Bundled - Admin &amp; Audit</t>
  </si>
  <si>
    <t>BGL</t>
  </si>
  <si>
    <t>CLASS</t>
  </si>
  <si>
    <t>HandiSoft</t>
  </si>
  <si>
    <t>None - New File rerquired</t>
  </si>
  <si>
    <t>Did the fund operate Bank Account(s) during the year?</t>
  </si>
  <si>
    <t>Did the Fund pay any Lump Sum Benefits during the year?</t>
  </si>
  <si>
    <t>Did the Fund pay any Pensions during the year?</t>
  </si>
  <si>
    <t>SMSF Annual Checklist</t>
  </si>
  <si>
    <t>Did the Fund hold Listed Shares / Unit Trusts during the year?</t>
  </si>
  <si>
    <t>Did the fund hold Managed Investments  / Wrap Accounts during the year?</t>
  </si>
  <si>
    <t>Did the fund hold Private (closely held) Unit Trusts?</t>
  </si>
  <si>
    <t>Did the fund hold Real Estate Property during the year?</t>
  </si>
  <si>
    <t>Did the fund hold Artwork, Antiques and other Collectibles during the year?</t>
  </si>
  <si>
    <t>ASIC annual statement (for Corporate Trustee only)</t>
  </si>
  <si>
    <t>BGL 360</t>
  </si>
  <si>
    <t>Account Name</t>
  </si>
  <si>
    <t>Eg Maquarie Cash Management Trust</t>
  </si>
  <si>
    <t>Acct Number</t>
  </si>
  <si>
    <t>eg 1234</t>
  </si>
  <si>
    <t>Bank Transaction Summary</t>
  </si>
  <si>
    <t>Date</t>
  </si>
  <si>
    <t>Transaction details</t>
  </si>
  <si>
    <t>Balance</t>
  </si>
  <si>
    <t>OPENING BALANCE</t>
  </si>
  <si>
    <t>Contribution Advice Form</t>
  </si>
  <si>
    <t>Year</t>
  </si>
  <si>
    <t>Member Name</t>
  </si>
  <si>
    <t>Contribution Type</t>
  </si>
  <si>
    <t>Contribution Amount (Gross)</t>
  </si>
  <si>
    <t>Employer</t>
  </si>
  <si>
    <t>Personal</t>
  </si>
  <si>
    <t>Concessional (Taxable)</t>
  </si>
  <si>
    <t>Spouse</t>
  </si>
  <si>
    <t>Child</t>
  </si>
  <si>
    <t>Government Co-Cont and LISC</t>
  </si>
  <si>
    <t>Directed Termination Payment</t>
  </si>
  <si>
    <t>Taxable</t>
  </si>
  <si>
    <t>Tax-Free</t>
  </si>
  <si>
    <t>Small Business CGT</t>
  </si>
  <si>
    <t>15 Year Exemption</t>
  </si>
  <si>
    <t>Retirement Exemption</t>
  </si>
  <si>
    <t>Foreign Super Fund Amount</t>
  </si>
  <si>
    <t>Assessable</t>
  </si>
  <si>
    <t>Non-Assessable</t>
  </si>
  <si>
    <t>Member Total</t>
  </si>
  <si>
    <t>TOTAL</t>
  </si>
  <si>
    <t xml:space="preserve">Estimated Tax </t>
  </si>
  <si>
    <t>Pension Advice Form</t>
  </si>
  <si>
    <t>Pension Amount</t>
  </si>
  <si>
    <t>Gross</t>
  </si>
  <si>
    <t>Lex Tax withheld</t>
  </si>
  <si>
    <t>Net Pension Payment</t>
  </si>
  <si>
    <t>Miniumum Pension</t>
  </si>
  <si>
    <t>ATO Tax Portal extract confirming all Tax payments and liabilities</t>
  </si>
  <si>
    <t>Pension Minimum Met?</t>
  </si>
  <si>
    <t>Non-Concessional (unded)</t>
  </si>
  <si>
    <t>Contribution work test declaration</t>
  </si>
  <si>
    <r>
      <t>To the Trustee</t>
    </r>
    <r>
      <rPr>
        <sz val="9"/>
        <color theme="1"/>
        <rFont val="Century Gothic"/>
        <family val="2"/>
      </rPr>
      <t>:</t>
    </r>
  </si>
  <si>
    <t>Member Declaration</t>
  </si>
  <si>
    <t>Date of Birth</t>
  </si>
  <si>
    <t>Member Address</t>
  </si>
  <si>
    <t xml:space="preserve">State </t>
  </si>
  <si>
    <t>Postcode</t>
  </si>
  <si>
    <t>Phone</t>
  </si>
  <si>
    <t>Eligibility to Contribute</t>
  </si>
  <si>
    <t>I declare that:</t>
  </si>
  <si>
    <t>I was aged 65 to 69 and I have worked at least 40 hours in a period of 30 consecutive days or less in the financial year in which this contribution was made/applies.</t>
  </si>
  <si>
    <t>I was aged 65 to 69 and all contributions to my superannuation fund in the financial year in which this contribution was made/applies are either superannuation guarantee, employer certified agreement, spouse or award contributions.</t>
  </si>
  <si>
    <t>I was aged 70 to 74 and I have worked at least 40 hours in a period of 30 consecutive days or less in the financial year in which this contribution was made/applies.</t>
  </si>
  <si>
    <t>I was aged 70 to 74 and all contributions to my superannuation fund in the financial year in which this contribution was made/applies are either superannuation guarantee, employer certified agreement or award contributions.</t>
  </si>
  <si>
    <t>I was aged 75 or older and all contributions to my superannuation fund in the financial year in which this contribution was made/applies are either superannuation guarantee, employer certified agreement or award contributions.</t>
  </si>
  <si>
    <t>Member Signature</t>
  </si>
  <si>
    <t>Contribution Type/ Age Criteria</t>
  </si>
  <si>
    <t>Less than 65</t>
  </si>
  <si>
    <t>65-69</t>
  </si>
  <si>
    <t>70-74</t>
  </si>
  <si>
    <t>75 and over</t>
  </si>
  <si>
    <t>Member Voluntary after-tax</t>
  </si>
  <si>
    <t>Yes</t>
  </si>
  <si>
    <t>Yes - Where the work test rule has been satisfied</t>
  </si>
  <si>
    <t>No</t>
  </si>
  <si>
    <t>Employer Superannuation guarantee (SG)</t>
  </si>
  <si>
    <t xml:space="preserve">Spouse </t>
  </si>
  <si>
    <t>Yes - Where the work test rule has been satisfied by the receiving spouse</t>
  </si>
  <si>
    <t>Industrial award or agreement</t>
  </si>
  <si>
    <t xml:space="preserve">Yes </t>
  </si>
  <si>
    <t>Yes  - where the work test rule has been satisfied</t>
  </si>
  <si>
    <t>Salary sacrifice or employer Voluntary</t>
  </si>
  <si>
    <t>Did the fund hold Unlisted Shares / Unlisted Unit Trusts during the year?</t>
  </si>
  <si>
    <t>Prior Year information</t>
  </si>
  <si>
    <t>List</t>
  </si>
  <si>
    <t>Please indicate which of the following options applies to your situation with a cross like the following X.</t>
  </si>
  <si>
    <r>
      <t>None of the above apply as I have not worked at least 40 hours in a period of 30 consecutive days or less in the financial year in which this contribution was made/applies and the contribution is not a superannuation guarantee, employer certified or award contribution.</t>
    </r>
    <r>
      <rPr>
        <b/>
        <sz val="11"/>
        <color rgb="FFFF0000"/>
        <rFont val="Century Gothic"/>
        <family val="2"/>
      </rPr>
      <t xml:space="preserve"> If this is the case, we cannot accept the contribution and it must be returned.</t>
    </r>
  </si>
  <si>
    <r>
      <t>Fund Name</t>
    </r>
    <r>
      <rPr>
        <b/>
        <sz val="12"/>
        <color rgb="FFFF0000"/>
        <rFont val="Calibri"/>
        <family val="2"/>
        <scheme val="minor"/>
      </rPr>
      <t>*</t>
    </r>
  </si>
  <si>
    <r>
      <t>Financial Year</t>
    </r>
    <r>
      <rPr>
        <b/>
        <sz val="12"/>
        <color rgb="FFFF0000"/>
        <rFont val="Calibri"/>
        <family val="2"/>
        <scheme val="minor"/>
      </rPr>
      <t>*</t>
    </r>
  </si>
  <si>
    <t>NA</t>
  </si>
  <si>
    <t>Other Information</t>
  </si>
  <si>
    <t>Uploaded?</t>
  </si>
  <si>
    <t>Investment Strategy (if updated)</t>
  </si>
  <si>
    <t>ü</t>
  </si>
  <si>
    <t>û</t>
  </si>
  <si>
    <t>Notes  / Special Instructions</t>
  </si>
  <si>
    <t>Other</t>
  </si>
  <si>
    <t>Is this the first year the fund has been audited or administered with SMSF Engine?</t>
  </si>
  <si>
    <t>NOTES</t>
  </si>
  <si>
    <t>#</t>
  </si>
  <si>
    <t>Cash OUT</t>
  </si>
  <si>
    <t>Cash IN</t>
  </si>
  <si>
    <t>Or</t>
  </si>
  <si>
    <t>Enter Percentage</t>
  </si>
  <si>
    <t>Enter $ Amt</t>
  </si>
  <si>
    <t xml:space="preserve">#       Required for Audit </t>
  </si>
  <si>
    <t xml:space="preserve">      Y / N</t>
  </si>
  <si>
    <t xml:space="preserve">     Y / N</t>
  </si>
  <si>
    <r>
      <rPr>
        <b/>
        <sz val="16"/>
        <color rgb="FFFF0000"/>
        <rFont val="Calibri"/>
        <family val="2"/>
        <scheme val="minor"/>
      </rPr>
      <t>*</t>
    </r>
    <r>
      <rPr>
        <b/>
        <sz val="10"/>
        <color rgb="FFFF0000"/>
        <rFont val="Calibri"/>
        <family val="2"/>
        <scheme val="minor"/>
      </rPr>
      <t xml:space="preserve">      Mandatory field.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</si>
</sst>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51" x14ac:knownFonts="1">
    <font>
      <sz val="11"/>
      <color theme="1"/>
      <name val="Calibri"/>
      <family val="2"/>
      <scheme val="minor"/>
    </font>
    <font>
      <sz val="9"/>
      <color indexed="81"/>
      <name val="Tahoma"/>
      <family val="2"/>
    </font>
    <font>
      <sz val="11"/>
      <color theme="1"/>
      <name val="Calibri"/>
      <family val="2"/>
      <scheme val="minor"/>
    </font>
    <font>
      <sz val="11"/>
      <color rgb="FF3F3F76"/>
      <name val="Calibri"/>
      <family val="2"/>
      <scheme val="minor"/>
    </font>
    <font>
      <b/>
      <sz val="11"/>
      <color theme="1"/>
      <name val="Calibri"/>
      <family val="2"/>
      <scheme val="minor"/>
    </font>
    <font>
      <sz val="10"/>
      <name val="Calibri"/>
      <family val="2"/>
      <scheme val="minor"/>
    </font>
    <font>
      <sz val="11"/>
      <color theme="0" tint="-0.14999847407452621"/>
      <name val="Calibri"/>
      <family val="2"/>
      <scheme val="minor"/>
    </font>
    <font>
      <sz val="11"/>
      <color theme="0"/>
      <name val="Calibri"/>
      <family val="2"/>
      <scheme val="minor"/>
    </font>
    <font>
      <sz val="9"/>
      <color rgb="FF1D1D1B"/>
      <name val="Calibri"/>
      <family val="2"/>
      <scheme val="minor"/>
    </font>
    <font>
      <b/>
      <sz val="16"/>
      <color theme="1"/>
      <name val="Calibri"/>
      <family val="2"/>
      <scheme val="minor"/>
    </font>
    <font>
      <i/>
      <sz val="8"/>
      <color theme="1"/>
      <name val="Calibri"/>
      <family val="2"/>
      <scheme val="minor"/>
    </font>
    <font>
      <b/>
      <sz val="9"/>
      <color indexed="81"/>
      <name val="Tahoma"/>
      <family val="2"/>
    </font>
    <font>
      <b/>
      <sz val="16"/>
      <color theme="1"/>
      <name val="Century Gothic"/>
      <family val="2"/>
    </font>
    <font>
      <sz val="9"/>
      <color theme="1"/>
      <name val="Century Gothic"/>
      <family val="2"/>
    </font>
    <font>
      <sz val="11"/>
      <color theme="1"/>
      <name val="Century Gothic"/>
      <family val="2"/>
    </font>
    <font>
      <b/>
      <sz val="9"/>
      <color theme="1"/>
      <name val="Century Gothic"/>
      <family val="2"/>
    </font>
    <font>
      <b/>
      <sz val="12"/>
      <color theme="1"/>
      <name val="Century Gothic"/>
      <family val="2"/>
    </font>
    <font>
      <b/>
      <sz val="14"/>
      <color theme="1"/>
      <name val="Century Gothic"/>
      <family val="2"/>
    </font>
    <font>
      <b/>
      <sz val="9"/>
      <color rgb="FFFFFFFF"/>
      <name val="Century Gothic"/>
      <family val="2"/>
    </font>
    <font>
      <sz val="28"/>
      <color theme="1"/>
      <name val="MS Gothic"/>
      <family val="3"/>
    </font>
    <font>
      <b/>
      <sz val="12"/>
      <name val="Calibri"/>
      <family val="2"/>
      <scheme val="minor"/>
    </font>
    <font>
      <b/>
      <sz val="16"/>
      <name val="Calibri"/>
      <family val="2"/>
      <scheme val="minor"/>
    </font>
    <font>
      <b/>
      <sz val="20"/>
      <name val="Calibri"/>
      <family val="2"/>
      <scheme val="minor"/>
    </font>
    <font>
      <sz val="12"/>
      <name val="Calibri"/>
      <family val="2"/>
      <scheme val="minor"/>
    </font>
    <font>
      <b/>
      <sz val="16"/>
      <color rgb="FFFF0000"/>
      <name val="Calibri"/>
      <family val="2"/>
      <scheme val="minor"/>
    </font>
    <font>
      <b/>
      <sz val="12"/>
      <color rgb="FFFF0000"/>
      <name val="Calibri"/>
      <family val="2"/>
      <scheme val="minor"/>
    </font>
    <font>
      <b/>
      <sz val="48"/>
      <color theme="0"/>
      <name val="Calibri"/>
      <family val="2"/>
      <scheme val="minor"/>
    </font>
    <font>
      <sz val="12"/>
      <color theme="0" tint="-0.499984740745262"/>
      <name val="Calibri"/>
      <family val="2"/>
      <scheme val="minor"/>
    </font>
    <font>
      <b/>
      <sz val="12"/>
      <color theme="5"/>
      <name val="Calibri"/>
      <family val="2"/>
      <scheme val="minor"/>
    </font>
    <font>
      <sz val="12"/>
      <color theme="5"/>
      <name val="Calibri"/>
      <family val="2"/>
      <scheme val="minor"/>
    </font>
    <font>
      <sz val="10"/>
      <color theme="5"/>
      <name val="Calibri"/>
      <family val="2"/>
      <scheme val="minor"/>
    </font>
    <font>
      <b/>
      <sz val="11"/>
      <color rgb="FFFF0000"/>
      <name val="Century Gothic"/>
      <family val="2"/>
    </font>
    <font>
      <b/>
      <sz val="16"/>
      <color rgb="FF890B01"/>
      <name val="Calibri"/>
      <family val="2"/>
      <scheme val="minor"/>
    </font>
    <font>
      <b/>
      <sz val="14"/>
      <color rgb="FF890B01"/>
      <name val="Calibri"/>
      <family val="2"/>
      <scheme val="minor"/>
    </font>
    <font>
      <b/>
      <sz val="12"/>
      <color rgb="FF890B01"/>
      <name val="Calibri"/>
      <family val="2"/>
      <scheme val="minor"/>
    </font>
    <font>
      <b/>
      <i/>
      <sz val="12"/>
      <color theme="5"/>
      <name val="Century Gothic"/>
      <family val="2"/>
    </font>
    <font>
      <b/>
      <i/>
      <sz val="12"/>
      <color theme="5"/>
      <name val="Calibri"/>
      <family val="2"/>
      <scheme val="minor"/>
    </font>
    <font>
      <sz val="12"/>
      <color rgb="FFFF0000"/>
      <name val="Calibri"/>
      <family val="2"/>
      <scheme val="minor"/>
    </font>
    <font>
      <sz val="12"/>
      <color rgb="FF890B01"/>
      <name val="Calibri"/>
      <family val="2"/>
      <scheme val="minor"/>
    </font>
    <font>
      <sz val="11"/>
      <color rgb="FFFF0000"/>
      <name val="Calibri"/>
      <family val="2"/>
      <scheme val="minor"/>
    </font>
    <font>
      <sz val="10"/>
      <color rgb="FFFF0000"/>
      <name val="Calibri"/>
      <family val="2"/>
      <scheme val="minor"/>
    </font>
    <font>
      <sz val="11"/>
      <color theme="1"/>
      <name val="Wingdings"/>
      <charset val="2"/>
    </font>
    <font>
      <b/>
      <sz val="18"/>
      <color rgb="FFFF0000"/>
      <name val="Calibri"/>
      <family val="2"/>
      <scheme val="minor"/>
    </font>
    <font>
      <b/>
      <sz val="14"/>
      <name val="Calibri"/>
      <family val="2"/>
      <scheme val="minor"/>
    </font>
    <font>
      <b/>
      <sz val="14"/>
      <color theme="1"/>
      <name val="Calibri"/>
      <family val="2"/>
      <scheme val="minor"/>
    </font>
    <font>
      <b/>
      <i/>
      <sz val="12"/>
      <color rgb="FFFF0000"/>
      <name val="Calibri"/>
      <family val="2"/>
      <scheme val="minor"/>
    </font>
    <font>
      <b/>
      <sz val="14"/>
      <color rgb="FFFF0000"/>
      <name val="Calibri"/>
      <family val="2"/>
      <scheme val="minor"/>
    </font>
    <font>
      <b/>
      <sz val="36"/>
      <color theme="0"/>
      <name val="Calibri"/>
      <family val="2"/>
      <scheme val="minor"/>
    </font>
    <font>
      <b/>
      <sz val="26"/>
      <color theme="0"/>
      <name val="Calibri"/>
      <family val="2"/>
      <scheme val="minor"/>
    </font>
    <font>
      <b/>
      <sz val="10"/>
      <color rgb="FFFF0000"/>
      <name val="Calibri"/>
      <family val="2"/>
      <scheme val="minor"/>
    </font>
    <font>
      <b/>
      <sz val="9"/>
      <color rgb="FFFF0000"/>
      <name val="Calibri"/>
      <family val="2"/>
      <scheme val="minor"/>
    </font>
  </fonts>
  <fills count="16">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808080"/>
        <bgColor indexed="64"/>
      </patternFill>
    </fill>
    <fill>
      <patternFill patternType="solid">
        <fgColor rgb="FFC5E0B3"/>
        <bgColor indexed="64"/>
      </patternFill>
    </fill>
    <fill>
      <patternFill patternType="solid">
        <fgColor rgb="FFF7CAAC"/>
        <bgColor indexed="64"/>
      </patternFill>
    </fill>
    <fill>
      <patternFill patternType="solid">
        <fgColor rgb="FFFE9696"/>
        <bgColor indexed="64"/>
      </patternFill>
    </fill>
    <fill>
      <patternFill patternType="solid">
        <fgColor theme="6" tint="0.79998168889431442"/>
        <bgColor theme="6" tint="0.79998168889431442"/>
      </patternFill>
    </fill>
    <fill>
      <patternFill patternType="solid">
        <fgColor theme="0" tint="-0.249977111117893"/>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style="thin">
        <color theme="6"/>
      </left>
      <right style="thin">
        <color theme="6"/>
      </right>
      <top style="thin">
        <color theme="6"/>
      </top>
      <bottom style="thin">
        <color theme="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thin">
        <color indexed="64"/>
      </bottom>
      <diagonal/>
    </border>
    <border>
      <left style="medium">
        <color theme="0" tint="-0.249977111117893"/>
      </left>
      <right/>
      <top style="thin">
        <color indexed="64"/>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2" borderId="10" applyNumberFormat="0" applyAlignment="0" applyProtection="0"/>
    <xf numFmtId="9" fontId="2" fillId="0" borderId="0" applyFont="0" applyFill="0" applyBorder="0" applyAlignment="0" applyProtection="0"/>
  </cellStyleXfs>
  <cellXfs count="212">
    <xf numFmtId="0" fontId="0" fillId="0" borderId="0" xfId="0"/>
    <xf numFmtId="0" fontId="6" fillId="0" borderId="2" xfId="0" applyFont="1" applyBorder="1" applyAlignment="1" applyProtection="1">
      <alignment horizontal="left"/>
      <protection locked="0"/>
    </xf>
    <xf numFmtId="0" fontId="7" fillId="5" borderId="0" xfId="0" applyFont="1" applyFill="1"/>
    <xf numFmtId="0" fontId="0" fillId="0" borderId="0" xfId="0" applyAlignment="1">
      <alignment wrapText="1"/>
    </xf>
    <xf numFmtId="43" fontId="2" fillId="0" borderId="0" xfId="1" applyFont="1"/>
    <xf numFmtId="43" fontId="2" fillId="6" borderId="0" xfId="1" applyFont="1" applyFill="1" applyProtection="1">
      <protection locked="0"/>
    </xf>
    <xf numFmtId="0" fontId="0" fillId="0" borderId="0" xfId="0" applyAlignment="1" applyProtection="1">
      <alignment wrapText="1"/>
      <protection locked="0"/>
    </xf>
    <xf numFmtId="43" fontId="2" fillId="0" borderId="0" xfId="1" applyFont="1" applyProtection="1">
      <protection locked="0"/>
    </xf>
    <xf numFmtId="0" fontId="0" fillId="0" borderId="0" xfId="0" applyFont="1"/>
    <xf numFmtId="0" fontId="0" fillId="0" borderId="0" xfId="0" applyFont="1" applyBorder="1"/>
    <xf numFmtId="0" fontId="0" fillId="0" borderId="0" xfId="0" applyFont="1" applyBorder="1" applyAlignment="1">
      <alignment vertical="center" wrapText="1"/>
    </xf>
    <xf numFmtId="0" fontId="0" fillId="0" borderId="1" xfId="0" applyFont="1" applyBorder="1" applyAlignment="1">
      <alignment vertical="center" wrapText="1"/>
    </xf>
    <xf numFmtId="0" fontId="0" fillId="0" borderId="1" xfId="0" applyFont="1" applyBorder="1"/>
    <xf numFmtId="44" fontId="2" fillId="0" borderId="0" xfId="2" applyFont="1" applyBorder="1" applyAlignment="1">
      <alignment vertical="center" wrapText="1"/>
    </xf>
    <xf numFmtId="44" fontId="2" fillId="0" borderId="0" xfId="2" applyFont="1" applyBorder="1"/>
    <xf numFmtId="44" fontId="2" fillId="7" borderId="3" xfId="2" applyFont="1" applyFill="1" applyBorder="1"/>
    <xf numFmtId="44" fontId="2" fillId="0" borderId="1" xfId="2" applyFont="1" applyBorder="1"/>
    <xf numFmtId="44" fontId="2" fillId="3" borderId="0" xfId="2" applyFont="1" applyFill="1" applyBorder="1"/>
    <xf numFmtId="44" fontId="2" fillId="8" borderId="3" xfId="2" applyFont="1" applyFill="1" applyBorder="1"/>
    <xf numFmtId="44" fontId="2" fillId="8" borderId="4" xfId="2" applyFont="1" applyFill="1" applyBorder="1"/>
    <xf numFmtId="44" fontId="2" fillId="8" borderId="0" xfId="2" applyFont="1" applyFill="1" applyBorder="1"/>
    <xf numFmtId="0" fontId="0" fillId="0" borderId="5" xfId="0" applyBorder="1" applyAlignment="1" applyProtection="1">
      <protection locked="0"/>
    </xf>
    <xf numFmtId="0" fontId="6" fillId="0" borderId="5" xfId="0" applyFont="1" applyBorder="1" applyAlignment="1" applyProtection="1">
      <protection locked="0"/>
    </xf>
    <xf numFmtId="44" fontId="2" fillId="9" borderId="0" xfId="2" applyFont="1" applyFill="1" applyBorder="1" applyAlignment="1">
      <alignment vertical="center" wrapText="1"/>
    </xf>
    <xf numFmtId="0" fontId="6" fillId="0" borderId="0" xfId="0" applyFont="1" applyBorder="1" applyAlignment="1" applyProtection="1">
      <alignment horizontal="left"/>
      <protection locked="0"/>
    </xf>
    <xf numFmtId="0" fontId="13" fillId="0" borderId="0" xfId="0" applyFont="1" applyAlignment="1">
      <alignment vertical="center" wrapText="1"/>
    </xf>
    <xf numFmtId="0" fontId="13" fillId="0" borderId="0" xfId="0" applyFont="1" applyAlignment="1">
      <alignment horizontal="center" vertical="center" wrapText="1"/>
    </xf>
    <xf numFmtId="0" fontId="0" fillId="0" borderId="0" xfId="0" applyAlignment="1">
      <alignment horizontal="left"/>
    </xf>
    <xf numFmtId="0" fontId="13" fillId="0" borderId="0" xfId="0" applyFont="1" applyAlignment="1">
      <alignment horizontal="left" vertical="center"/>
    </xf>
    <xf numFmtId="0" fontId="14"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13" fillId="11" borderId="18" xfId="0" applyFont="1" applyFill="1" applyBorder="1" applyAlignment="1">
      <alignment horizontal="left" vertical="center" wrapText="1"/>
    </xf>
    <xf numFmtId="0" fontId="13" fillId="12" borderId="18" xfId="0" applyFont="1" applyFill="1" applyBorder="1" applyAlignment="1">
      <alignment horizontal="left" vertical="center" wrapText="1"/>
    </xf>
    <xf numFmtId="0" fontId="13" fillId="13" borderId="18" xfId="0" applyFont="1" applyFill="1" applyBorder="1" applyAlignment="1">
      <alignment horizontal="left" vertical="center" wrapText="1"/>
    </xf>
    <xf numFmtId="0" fontId="13" fillId="11" borderId="19" xfId="0" applyFont="1" applyFill="1" applyBorder="1" applyAlignment="1">
      <alignment vertical="center" wrapText="1"/>
    </xf>
    <xf numFmtId="0" fontId="13" fillId="12" borderId="19" xfId="0" applyFont="1" applyFill="1" applyBorder="1" applyAlignment="1">
      <alignment vertical="center" wrapText="1"/>
    </xf>
    <xf numFmtId="0" fontId="13" fillId="13" borderId="19" xfId="0" applyFont="1" applyFill="1" applyBorder="1" applyAlignment="1">
      <alignment vertical="center" wrapText="1"/>
    </xf>
    <xf numFmtId="0" fontId="13" fillId="11" borderId="17" xfId="0" applyFont="1" applyFill="1" applyBorder="1" applyAlignment="1">
      <alignment vertical="center" wrapText="1"/>
    </xf>
    <xf numFmtId="0" fontId="13" fillId="12" borderId="17" xfId="0" applyFont="1" applyFill="1" applyBorder="1" applyAlignment="1">
      <alignment vertical="center" wrapText="1"/>
    </xf>
    <xf numFmtId="0" fontId="13" fillId="13" borderId="17" xfId="0" applyFont="1" applyFill="1" applyBorder="1" applyAlignment="1">
      <alignment vertical="center" wrapText="1"/>
    </xf>
    <xf numFmtId="0" fontId="15" fillId="0" borderId="0" xfId="0" applyFont="1" applyBorder="1" applyAlignment="1">
      <alignment horizontal="left" vertical="center" wrapText="1"/>
    </xf>
    <xf numFmtId="0" fontId="13" fillId="0" borderId="0" xfId="0" applyFont="1" applyBorder="1" applyAlignment="1">
      <alignment vertical="center" wrapText="1"/>
    </xf>
    <xf numFmtId="0" fontId="16" fillId="0" borderId="0" xfId="0" applyFont="1" applyBorder="1" applyAlignment="1">
      <alignment vertical="center" wrapText="1"/>
    </xf>
    <xf numFmtId="0" fontId="13" fillId="0" borderId="0" xfId="0" applyFont="1" applyBorder="1" applyAlignment="1">
      <alignment horizontal="left" vertical="center" wrapText="1"/>
    </xf>
    <xf numFmtId="0" fontId="8" fillId="0" borderId="0" xfId="0" applyFont="1" applyBorder="1" applyAlignment="1">
      <alignment horizontal="left" vertical="center" indent="1"/>
    </xf>
    <xf numFmtId="0" fontId="0" fillId="0" borderId="0" xfId="0" applyFont="1" applyBorder="1" applyAlignment="1">
      <alignment vertical="center"/>
    </xf>
    <xf numFmtId="0" fontId="0" fillId="3" borderId="0" xfId="0" applyFont="1" applyFill="1" applyBorder="1"/>
    <xf numFmtId="0" fontId="0" fillId="8" borderId="0" xfId="0" applyFont="1" applyFill="1" applyBorder="1"/>
    <xf numFmtId="0" fontId="13" fillId="0" borderId="0" xfId="0" applyFont="1" applyAlignment="1">
      <alignment horizontal="left" vertical="center" wrapText="1"/>
    </xf>
    <xf numFmtId="0" fontId="12" fillId="0" borderId="0" xfId="0" applyFont="1" applyAlignment="1">
      <alignment vertical="center"/>
    </xf>
    <xf numFmtId="0" fontId="18" fillId="10" borderId="19" xfId="0" applyFont="1" applyFill="1" applyBorder="1" applyAlignment="1">
      <alignment vertical="center" wrapText="1"/>
    </xf>
    <xf numFmtId="0" fontId="18" fillId="10" borderId="17" xfId="0" applyFont="1" applyFill="1" applyBorder="1" applyAlignment="1">
      <alignment vertical="center" wrapText="1"/>
    </xf>
    <xf numFmtId="0" fontId="18" fillId="10" borderId="17" xfId="0" applyFont="1" applyFill="1" applyBorder="1" applyAlignment="1">
      <alignment horizontal="left" vertical="center" wrapText="1"/>
    </xf>
    <xf numFmtId="0" fontId="18" fillId="10" borderId="20" xfId="0" applyFont="1" applyFill="1" applyBorder="1" applyAlignment="1">
      <alignment horizontal="left" vertical="center" wrapText="1"/>
    </xf>
    <xf numFmtId="0" fontId="19" fillId="0" borderId="0" xfId="0" applyFont="1" applyAlignment="1">
      <alignment horizontal="center" vertical="center" wrapText="1"/>
    </xf>
    <xf numFmtId="14" fontId="0" fillId="0" borderId="0" xfId="0" applyNumberFormat="1" applyAlignment="1">
      <alignment horizontal="left"/>
    </xf>
    <xf numFmtId="14" fontId="7" fillId="5" borderId="0" xfId="0" applyNumberFormat="1" applyFont="1" applyFill="1" applyAlignment="1">
      <alignment horizontal="left"/>
    </xf>
    <xf numFmtId="14" fontId="0" fillId="0" borderId="0" xfId="0" applyNumberFormat="1" applyAlignment="1" applyProtection="1">
      <alignment horizontal="left"/>
      <protection locked="0"/>
    </xf>
    <xf numFmtId="14" fontId="0" fillId="14" borderId="21" xfId="0" applyNumberFormat="1" applyFont="1" applyFill="1" applyBorder="1" applyAlignment="1">
      <alignment horizontal="left"/>
    </xf>
    <xf numFmtId="0" fontId="0" fillId="14" borderId="21" xfId="0" applyFont="1" applyFill="1" applyBorder="1" applyAlignment="1">
      <alignment wrapText="1"/>
    </xf>
    <xf numFmtId="43" fontId="0" fillId="14" borderId="21" xfId="1" applyNumberFormat="1" applyFont="1" applyFill="1" applyBorder="1"/>
    <xf numFmtId="14" fontId="0" fillId="0" borderId="21" xfId="0" applyNumberFormat="1" applyFont="1" applyBorder="1" applyAlignment="1">
      <alignment horizontal="left"/>
    </xf>
    <xf numFmtId="0" fontId="0" fillId="0" borderId="21" xfId="0" applyFont="1" applyBorder="1" applyAlignment="1">
      <alignment wrapText="1"/>
    </xf>
    <xf numFmtId="43" fontId="0" fillId="0" borderId="21" xfId="1" applyNumberFormat="1" applyFont="1" applyBorder="1"/>
    <xf numFmtId="14" fontId="0" fillId="0" borderId="0" xfId="0" applyNumberFormat="1" applyAlignment="1" applyProtection="1">
      <alignment wrapText="1"/>
      <protection locked="0"/>
    </xf>
    <xf numFmtId="2" fontId="2" fillId="0" borderId="0" xfId="1" applyNumberFormat="1" applyFont="1" applyProtection="1">
      <protection locked="0"/>
    </xf>
    <xf numFmtId="0" fontId="23" fillId="0" borderId="0" xfId="0" applyFont="1" applyFill="1" applyBorder="1" applyAlignment="1" applyProtection="1"/>
    <xf numFmtId="0" fontId="23" fillId="4" borderId="0" xfId="0" applyFont="1" applyFill="1" applyBorder="1" applyAlignment="1" applyProtection="1">
      <alignment horizontal="center" vertical="center"/>
      <protection locked="0"/>
    </xf>
    <xf numFmtId="0" fontId="23" fillId="4" borderId="0" xfId="0" applyFont="1" applyFill="1" applyBorder="1" applyAlignment="1" applyProtection="1">
      <alignment horizontal="left" vertical="center"/>
    </xf>
    <xf numFmtId="0" fontId="20" fillId="4" borderId="0" xfId="0" applyFont="1" applyFill="1" applyBorder="1" applyAlignment="1" applyProtection="1">
      <alignment vertical="center"/>
    </xf>
    <xf numFmtId="0" fontId="23" fillId="4" borderId="0" xfId="0" applyFont="1" applyFill="1" applyBorder="1" applyAlignment="1" applyProtection="1">
      <alignment vertical="center" wrapText="1"/>
    </xf>
    <xf numFmtId="0" fontId="20" fillId="4" borderId="0" xfId="0" applyFont="1" applyFill="1" applyBorder="1" applyAlignment="1" applyProtection="1"/>
    <xf numFmtId="0" fontId="23" fillId="4" borderId="0" xfId="0" applyFont="1" applyFill="1" applyBorder="1" applyAlignment="1" applyProtection="1">
      <alignment horizontal="left" vertical="center" wrapText="1"/>
    </xf>
    <xf numFmtId="0" fontId="20" fillId="4" borderId="0" xfId="0" applyFont="1" applyFill="1" applyBorder="1" applyProtection="1"/>
    <xf numFmtId="0" fontId="27" fillId="4" borderId="0" xfId="0" applyFont="1" applyFill="1" applyBorder="1" applyAlignment="1" applyProtection="1">
      <alignment horizontal="left" vertical="center"/>
    </xf>
    <xf numFmtId="0" fontId="29" fillId="4" borderId="0" xfId="0" applyFont="1" applyFill="1" applyBorder="1" applyAlignment="1" applyProtection="1">
      <alignment horizontal="left" vertical="center"/>
    </xf>
    <xf numFmtId="0" fontId="30" fillId="4" borderId="0" xfId="0" applyFont="1" applyFill="1" applyBorder="1" applyAlignment="1" applyProtection="1">
      <alignment horizontal="left" vertical="center"/>
    </xf>
    <xf numFmtId="44" fontId="2" fillId="7" borderId="0" xfId="2" applyFont="1" applyFill="1" applyBorder="1"/>
    <xf numFmtId="44" fontId="2" fillId="0" borderId="11" xfId="2" applyFont="1" applyBorder="1" applyAlignment="1">
      <alignment vertical="center" wrapText="1"/>
    </xf>
    <xf numFmtId="0" fontId="0" fillId="0" borderId="11" xfId="0" applyFont="1" applyBorder="1" applyAlignment="1">
      <alignment vertical="center" wrapText="1"/>
    </xf>
    <xf numFmtId="0" fontId="0" fillId="0" borderId="11" xfId="0" applyFont="1" applyBorder="1"/>
    <xf numFmtId="0" fontId="13" fillId="0" borderId="11" xfId="0" applyFont="1" applyBorder="1" applyAlignment="1">
      <alignment vertical="center" wrapText="1"/>
    </xf>
    <xf numFmtId="0" fontId="13" fillId="0" borderId="11" xfId="0" applyFont="1" applyBorder="1" applyAlignment="1">
      <alignment horizontal="center" vertical="center" wrapText="1"/>
    </xf>
    <xf numFmtId="0" fontId="0" fillId="0" borderId="11" xfId="0" applyBorder="1" applyAlignment="1">
      <alignment horizontal="left"/>
    </xf>
    <xf numFmtId="0" fontId="32" fillId="4" borderId="0" xfId="0" applyFont="1" applyFill="1" applyBorder="1" applyProtection="1"/>
    <xf numFmtId="0" fontId="33" fillId="4" borderId="0" xfId="0" applyFont="1" applyFill="1" applyBorder="1" applyProtection="1"/>
    <xf numFmtId="44" fontId="2" fillId="7" borderId="11" xfId="2" applyFont="1" applyFill="1" applyBorder="1"/>
    <xf numFmtId="44" fontId="2" fillId="9" borderId="11" xfId="2" applyFont="1" applyFill="1" applyBorder="1" applyAlignment="1">
      <alignment vertical="center" wrapText="1"/>
    </xf>
    <xf numFmtId="44" fontId="2" fillId="0" borderId="11" xfId="2" applyFont="1" applyBorder="1"/>
    <xf numFmtId="44" fontId="2" fillId="7" borderId="12" xfId="2" applyFont="1" applyFill="1" applyBorder="1"/>
    <xf numFmtId="44" fontId="2" fillId="9" borderId="13" xfId="2" applyFont="1" applyFill="1" applyBorder="1" applyAlignment="1">
      <alignment vertical="center" wrapText="1"/>
    </xf>
    <xf numFmtId="0" fontId="32" fillId="0" borderId="11" xfId="3" applyFont="1" applyFill="1" applyBorder="1" applyAlignment="1" applyProtection="1">
      <alignment horizontal="center" vertical="center"/>
      <protection locked="0"/>
    </xf>
    <xf numFmtId="0" fontId="36" fillId="4" borderId="0" xfId="0" applyFont="1" applyFill="1" applyBorder="1" applyAlignment="1" applyProtection="1">
      <alignment horizontal="left" vertical="center"/>
    </xf>
    <xf numFmtId="0" fontId="22" fillId="4" borderId="0" xfId="0" applyFont="1" applyFill="1" applyBorder="1" applyAlignment="1" applyProtection="1"/>
    <xf numFmtId="0" fontId="23" fillId="4" borderId="0" xfId="0" applyFont="1" applyFill="1" applyBorder="1" applyAlignment="1" applyProtection="1">
      <alignment vertical="center"/>
    </xf>
    <xf numFmtId="0" fontId="27" fillId="4" borderId="0" xfId="0" applyFont="1" applyFill="1" applyBorder="1" applyAlignment="1" applyProtection="1">
      <alignment vertical="center"/>
    </xf>
    <xf numFmtId="0" fontId="38" fillId="4" borderId="0" xfId="0" applyFont="1" applyFill="1" applyBorder="1" applyProtection="1"/>
    <xf numFmtId="0" fontId="32" fillId="0" borderId="22" xfId="3" applyFont="1" applyFill="1" applyBorder="1" applyAlignment="1" applyProtection="1">
      <alignment horizontal="center" vertical="center"/>
      <protection locked="0"/>
    </xf>
    <xf numFmtId="0" fontId="41" fillId="0" borderId="0" xfId="0" applyFont="1"/>
    <xf numFmtId="0" fontId="23" fillId="4" borderId="0" xfId="0" applyFont="1" applyFill="1" applyBorder="1" applyAlignment="1" applyProtection="1"/>
    <xf numFmtId="0" fontId="28" fillId="4" borderId="0" xfId="0" applyFont="1" applyFill="1" applyBorder="1" applyAlignment="1" applyProtection="1">
      <alignment vertical="center"/>
    </xf>
    <xf numFmtId="0" fontId="5" fillId="4" borderId="0" xfId="0" applyFont="1" applyFill="1" applyBorder="1" applyAlignment="1" applyProtection="1">
      <alignment horizontal="left" vertical="center"/>
    </xf>
    <xf numFmtId="0" fontId="29" fillId="4" borderId="0" xfId="0" applyFont="1" applyFill="1" applyBorder="1" applyAlignment="1" applyProtection="1"/>
    <xf numFmtId="0" fontId="37"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indent="4"/>
    </xf>
    <xf numFmtId="0" fontId="29" fillId="0" borderId="0" xfId="0" applyFont="1" applyFill="1" applyBorder="1" applyAlignment="1" applyProtection="1"/>
    <xf numFmtId="0" fontId="23" fillId="0" borderId="0" xfId="0" applyFont="1" applyFill="1" applyBorder="1" applyAlignment="1" applyProtection="1">
      <alignment horizontal="center" vertical="center"/>
    </xf>
    <xf numFmtId="0" fontId="25" fillId="0" borderId="0" xfId="0" applyFont="1" applyFill="1" applyBorder="1" applyAlignment="1" applyProtection="1">
      <alignment horizontal="center"/>
    </xf>
    <xf numFmtId="0" fontId="43" fillId="0" borderId="22" xfId="0" applyFont="1" applyFill="1" applyBorder="1" applyAlignment="1" applyProtection="1">
      <alignment horizontal="center" vertical="center"/>
      <protection locked="0"/>
    </xf>
    <xf numFmtId="0" fontId="25" fillId="4" borderId="0" xfId="0" applyFont="1" applyFill="1" applyBorder="1" applyAlignment="1" applyProtection="1">
      <alignment horizontal="center" vertical="center"/>
    </xf>
    <xf numFmtId="0" fontId="25" fillId="4" borderId="0" xfId="0" applyFont="1" applyFill="1" applyBorder="1" applyAlignment="1" applyProtection="1">
      <alignment horizontal="center"/>
    </xf>
    <xf numFmtId="0" fontId="24" fillId="4" borderId="0" xfId="0" applyFont="1" applyFill="1" applyBorder="1" applyAlignment="1" applyProtection="1">
      <alignment horizontal="center" vertical="center"/>
    </xf>
    <xf numFmtId="0" fontId="25" fillId="4" borderId="0" xfId="0" applyFont="1" applyFill="1" applyBorder="1" applyAlignment="1" applyProtection="1">
      <alignment horizontal="center" vertical="center" wrapText="1"/>
    </xf>
    <xf numFmtId="0" fontId="45" fillId="4" borderId="0" xfId="0" applyFont="1" applyFill="1" applyBorder="1" applyAlignment="1" applyProtection="1">
      <alignment horizontal="left" vertical="center"/>
    </xf>
    <xf numFmtId="0" fontId="39" fillId="4" borderId="0" xfId="0" applyFont="1" applyFill="1" applyBorder="1" applyAlignment="1" applyProtection="1">
      <alignment vertical="center" wrapText="1"/>
    </xf>
    <xf numFmtId="0" fontId="26" fillId="15" borderId="0" xfId="0" applyFont="1" applyFill="1" applyBorder="1" applyAlignment="1" applyProtection="1">
      <alignment horizontal="center" wrapText="1"/>
    </xf>
    <xf numFmtId="0" fontId="25" fillId="4" borderId="0" xfId="0" applyFont="1" applyFill="1" applyBorder="1" applyAlignment="1" applyProtection="1">
      <alignment horizontal="center" wrapText="1"/>
    </xf>
    <xf numFmtId="0" fontId="24" fillId="4"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protection locked="0"/>
    </xf>
    <xf numFmtId="0" fontId="22" fillId="4" borderId="0" xfId="0" applyFont="1" applyFill="1" applyBorder="1" applyAlignment="1" applyProtection="1">
      <alignment wrapText="1"/>
    </xf>
    <xf numFmtId="0" fontId="20" fillId="4" borderId="0" xfId="0" applyFont="1" applyFill="1" applyBorder="1" applyAlignment="1" applyProtection="1">
      <alignment wrapText="1"/>
    </xf>
    <xf numFmtId="0" fontId="27" fillId="4" borderId="0" xfId="0" applyFont="1" applyFill="1" applyBorder="1" applyAlignment="1" applyProtection="1">
      <alignment vertical="center" wrapText="1"/>
    </xf>
    <xf numFmtId="0" fontId="21" fillId="4" borderId="0" xfId="0" applyFont="1" applyFill="1" applyBorder="1" applyAlignment="1" applyProtection="1">
      <alignment horizontal="left" wrapText="1"/>
    </xf>
    <xf numFmtId="0" fontId="25" fillId="0" borderId="0" xfId="0" applyFont="1" applyFill="1" applyBorder="1" applyAlignment="1" applyProtection="1">
      <alignment horizontal="center" wrapText="1"/>
    </xf>
    <xf numFmtId="9" fontId="4" fillId="0" borderId="0" xfId="4" applyFont="1" applyBorder="1" applyAlignment="1">
      <alignment horizontal="center" vertical="center" wrapText="1"/>
    </xf>
    <xf numFmtId="9" fontId="4" fillId="0" borderId="11" xfId="4" applyFont="1" applyBorder="1" applyAlignment="1">
      <alignment vertical="center" wrapText="1"/>
    </xf>
    <xf numFmtId="44" fontId="4" fillId="0" borderId="11" xfId="2" applyFont="1" applyBorder="1" applyAlignment="1">
      <alignment vertical="center" wrapText="1"/>
    </xf>
    <xf numFmtId="44" fontId="4" fillId="0" borderId="0" xfId="2" applyFont="1" applyBorder="1" applyAlignment="1">
      <alignment vertical="center" wrapText="1"/>
    </xf>
    <xf numFmtId="44" fontId="4" fillId="0" borderId="0" xfId="2" applyFont="1" applyBorder="1"/>
    <xf numFmtId="9" fontId="46" fillId="0" borderId="0" xfId="4" applyFont="1" applyBorder="1" applyAlignment="1">
      <alignment horizontal="right" vertical="center" wrapText="1"/>
    </xf>
    <xf numFmtId="0" fontId="4" fillId="0" borderId="0" xfId="0" applyFont="1" applyBorder="1" applyAlignment="1">
      <alignment horizontal="center" vertical="center" wrapText="1"/>
    </xf>
    <xf numFmtId="0" fontId="47" fillId="15" borderId="34" xfId="0" applyFont="1" applyFill="1" applyBorder="1" applyAlignment="1" applyProtection="1"/>
    <xf numFmtId="0" fontId="47" fillId="15" borderId="35" xfId="0" applyFont="1" applyFill="1" applyBorder="1" applyAlignment="1" applyProtection="1"/>
    <xf numFmtId="0" fontId="47" fillId="15" borderId="36" xfId="0" applyFont="1" applyFill="1" applyBorder="1" applyAlignment="1" applyProtection="1"/>
    <xf numFmtId="0" fontId="0" fillId="0" borderId="37" xfId="0" applyFont="1" applyBorder="1"/>
    <xf numFmtId="0" fontId="0" fillId="0" borderId="38" xfId="0" applyFont="1" applyBorder="1"/>
    <xf numFmtId="0" fontId="8" fillId="0" borderId="37" xfId="0" applyFont="1" applyBorder="1" applyAlignment="1">
      <alignment horizontal="left" vertical="center" inden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vertical="center"/>
    </xf>
    <xf numFmtId="0" fontId="0" fillId="0" borderId="39" xfId="0" applyFont="1" applyBorder="1"/>
    <xf numFmtId="0" fontId="0" fillId="3" borderId="37" xfId="0" applyFont="1" applyFill="1" applyBorder="1"/>
    <xf numFmtId="0" fontId="0" fillId="8" borderId="37" xfId="0" applyFont="1" applyFill="1" applyBorder="1"/>
    <xf numFmtId="0" fontId="0" fillId="0" borderId="41" xfId="0" applyFont="1" applyBorder="1"/>
    <xf numFmtId="0" fontId="0" fillId="0" borderId="42" xfId="0" applyFont="1" applyBorder="1"/>
    <xf numFmtId="44" fontId="2" fillId="0" borderId="42" xfId="2" applyFont="1" applyBorder="1"/>
    <xf numFmtId="0" fontId="0" fillId="0" borderId="43" xfId="0" applyFont="1" applyBorder="1"/>
    <xf numFmtId="0" fontId="7" fillId="15" borderId="36" xfId="0" applyFont="1" applyFill="1" applyBorder="1"/>
    <xf numFmtId="0" fontId="9" fillId="0" borderId="37" xfId="0" applyFont="1" applyBorder="1" applyAlignment="1">
      <alignment vertical="center" wrapText="1"/>
    </xf>
    <xf numFmtId="0" fontId="4" fillId="0" borderId="37" xfId="0" applyFont="1" applyBorder="1" applyAlignment="1">
      <alignment vertical="center" wrapText="1"/>
    </xf>
    <xf numFmtId="0" fontId="0" fillId="9" borderId="37" xfId="0" applyFont="1" applyFill="1" applyBorder="1"/>
    <xf numFmtId="0" fontId="0" fillId="9" borderId="38" xfId="0" applyFont="1" applyFill="1" applyBorder="1"/>
    <xf numFmtId="0" fontId="0" fillId="0" borderId="41" xfId="0" applyFont="1" applyBorder="1" applyAlignment="1">
      <alignment wrapText="1"/>
    </xf>
    <xf numFmtId="44" fontId="2" fillId="0" borderId="42" xfId="2" applyFont="1" applyBorder="1" applyAlignment="1">
      <alignment wrapText="1"/>
    </xf>
    <xf numFmtId="0" fontId="22" fillId="4" borderId="0" xfId="0" applyFont="1" applyFill="1" applyBorder="1" applyAlignment="1" applyProtection="1">
      <alignment horizontal="center"/>
    </xf>
    <xf numFmtId="0" fontId="40" fillId="4" borderId="0" xfId="0" applyFont="1" applyFill="1" applyBorder="1" applyAlignment="1" applyProtection="1">
      <alignment vertical="center" wrapText="1"/>
    </xf>
    <xf numFmtId="0" fontId="20" fillId="0" borderId="0" xfId="0" applyFont="1" applyFill="1" applyBorder="1" applyAlignment="1" applyProtection="1"/>
    <xf numFmtId="0" fontId="49" fillId="4" borderId="0" xfId="0" applyFont="1" applyFill="1" applyBorder="1" applyAlignment="1" applyProtection="1">
      <alignment vertical="center" wrapText="1"/>
    </xf>
    <xf numFmtId="0" fontId="49" fillId="4" borderId="26" xfId="0" applyFont="1" applyFill="1" applyBorder="1" applyAlignment="1" applyProtection="1">
      <alignment horizontal="right" vertical="center" wrapText="1"/>
    </xf>
    <xf numFmtId="0" fontId="25" fillId="0" borderId="25"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25" fillId="0" borderId="27" xfId="0" applyFont="1" applyFill="1" applyBorder="1" applyAlignment="1" applyProtection="1">
      <alignment horizontal="left" vertical="center" wrapText="1"/>
      <protection locked="0"/>
    </xf>
    <xf numFmtId="0" fontId="25" fillId="0" borderId="28"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29"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left" vertical="center" wrapText="1"/>
      <protection locked="0"/>
    </xf>
    <xf numFmtId="0" fontId="25" fillId="0" borderId="31" xfId="0" applyFont="1" applyFill="1" applyBorder="1" applyAlignment="1" applyProtection="1">
      <alignment horizontal="left" vertical="center" wrapText="1"/>
      <protection locked="0"/>
    </xf>
    <xf numFmtId="0" fontId="25" fillId="0" borderId="32" xfId="0" applyFont="1" applyFill="1" applyBorder="1" applyAlignment="1" applyProtection="1">
      <alignment horizontal="left" vertical="center" wrapText="1"/>
      <protection locked="0"/>
    </xf>
    <xf numFmtId="0" fontId="26" fillId="15" borderId="0" xfId="0" applyFont="1" applyFill="1" applyBorder="1" applyAlignment="1" applyProtection="1">
      <alignment horizontal="center"/>
    </xf>
    <xf numFmtId="0" fontId="21" fillId="4" borderId="0" xfId="0" applyFont="1" applyFill="1" applyBorder="1" applyAlignment="1" applyProtection="1">
      <alignment horizontal="left"/>
    </xf>
    <xf numFmtId="0" fontId="42" fillId="0" borderId="23" xfId="0" applyFont="1" applyFill="1" applyBorder="1" applyAlignment="1" applyProtection="1">
      <alignment horizontal="left" vertical="center"/>
      <protection locked="0"/>
    </xf>
    <xf numFmtId="0" fontId="42" fillId="0" borderId="24" xfId="0" applyFont="1" applyFill="1" applyBorder="1" applyAlignment="1" applyProtection="1">
      <alignment horizontal="left" vertical="center"/>
      <protection locked="0"/>
    </xf>
    <xf numFmtId="0" fontId="22" fillId="4" borderId="23" xfId="0" applyFont="1" applyFill="1" applyBorder="1" applyAlignment="1" applyProtection="1">
      <alignment horizontal="center"/>
    </xf>
    <xf numFmtId="0" fontId="22" fillId="4" borderId="33" xfId="0" applyFont="1" applyFill="1" applyBorder="1" applyAlignment="1" applyProtection="1">
      <alignment horizontal="center"/>
    </xf>
    <xf numFmtId="0" fontId="22" fillId="4" borderId="24" xfId="0" applyFont="1" applyFill="1" applyBorder="1" applyAlignment="1" applyProtection="1">
      <alignment horizontal="center"/>
    </xf>
    <xf numFmtId="0" fontId="40" fillId="4" borderId="0" xfId="0" applyFont="1" applyFill="1" applyBorder="1" applyAlignment="1" applyProtection="1">
      <alignment horizontal="left" vertical="center" wrapText="1"/>
    </xf>
    <xf numFmtId="0" fontId="40" fillId="4" borderId="26" xfId="0" applyFont="1" applyFill="1" applyBorder="1" applyAlignment="1" applyProtection="1">
      <alignment horizontal="left" vertical="center" wrapText="1"/>
    </xf>
    <xf numFmtId="0" fontId="49" fillId="4" borderId="0" xfId="0" applyFont="1" applyFill="1" applyBorder="1" applyAlignment="1" applyProtection="1">
      <alignment horizontal="left" vertical="center" wrapText="1"/>
    </xf>
    <xf numFmtId="0" fontId="49" fillId="4" borderId="26" xfId="0" applyFont="1" applyFill="1" applyBorder="1" applyAlignment="1" applyProtection="1">
      <alignment horizontal="left" vertical="center" wrapText="1"/>
    </xf>
    <xf numFmtId="0" fontId="50" fillId="4" borderId="26" xfId="0" applyFont="1" applyFill="1" applyBorder="1" applyAlignment="1" applyProtection="1">
      <alignment horizontal="right" vertical="center" wrapText="1"/>
    </xf>
    <xf numFmtId="0" fontId="10" fillId="0" borderId="6" xfId="0" applyFont="1" applyFill="1" applyBorder="1" applyAlignment="1">
      <alignment horizontal="center" wrapText="1"/>
    </xf>
    <xf numFmtId="0" fontId="10" fillId="0" borderId="4" xfId="0" applyFont="1" applyFill="1" applyBorder="1" applyAlignment="1">
      <alignment horizont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10" fillId="0" borderId="0" xfId="0" applyFont="1" applyFill="1" applyBorder="1" applyAlignment="1">
      <alignment horizontal="center" wrapText="1"/>
    </xf>
    <xf numFmtId="0" fontId="10" fillId="0" borderId="9" xfId="0" applyFont="1" applyFill="1" applyBorder="1" applyAlignment="1">
      <alignment horizontal="center" wrapText="1"/>
    </xf>
    <xf numFmtId="0" fontId="47" fillId="15" borderId="0" xfId="0" applyFont="1" applyFill="1" applyBorder="1" applyAlignment="1" applyProtection="1">
      <alignment horizontal="left"/>
    </xf>
    <xf numFmtId="0" fontId="34" fillId="0" borderId="37" xfId="0" applyFont="1" applyBorder="1" applyAlignment="1">
      <alignment horizontal="left" vertical="center" wrapText="1"/>
    </xf>
    <xf numFmtId="0" fontId="34" fillId="0" borderId="0" xfId="0" applyFont="1" applyBorder="1" applyAlignment="1">
      <alignment horizontal="left" vertical="center" wrapText="1"/>
    </xf>
    <xf numFmtId="0" fontId="4" fillId="0" borderId="40" xfId="0" applyFont="1" applyBorder="1" applyAlignment="1">
      <alignment horizontal="left" vertical="center" wrapText="1"/>
    </xf>
    <xf numFmtId="0" fontId="4" fillId="0" borderId="4" xfId="0" applyFont="1" applyBorder="1" applyAlignment="1">
      <alignment horizontal="left" vertical="center" wrapText="1"/>
    </xf>
    <xf numFmtId="0" fontId="0" fillId="0" borderId="11" xfId="0" applyFont="1" applyBorder="1" applyAlignment="1">
      <alignment horizontal="center"/>
    </xf>
    <xf numFmtId="0" fontId="4" fillId="0" borderId="0" xfId="0" applyFont="1" applyBorder="1" applyAlignment="1">
      <alignment horizontal="center" vertical="center" wrapText="1"/>
    </xf>
    <xf numFmtId="0" fontId="0" fillId="0" borderId="37" xfId="0" applyFont="1" applyBorder="1" applyAlignment="1">
      <alignment horizontal="left" vertical="center"/>
    </xf>
    <xf numFmtId="0" fontId="0" fillId="0" borderId="0" xfId="0" applyFont="1" applyBorder="1" applyAlignment="1">
      <alignment horizontal="left" vertical="center"/>
    </xf>
    <xf numFmtId="0" fontId="48" fillId="15" borderId="0" xfId="0" applyFont="1" applyFill="1" applyBorder="1" applyAlignment="1" applyProtection="1">
      <alignment horizontal="center"/>
    </xf>
    <xf numFmtId="0" fontId="13" fillId="0" borderId="11" xfId="0" applyFont="1" applyBorder="1" applyAlignment="1">
      <alignment horizontal="center" vertical="center" wrapText="1"/>
    </xf>
    <xf numFmtId="0" fontId="16" fillId="0" borderId="0" xfId="0" applyFont="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vertical="center" wrapText="1"/>
    </xf>
    <xf numFmtId="43" fontId="44" fillId="0" borderId="11" xfId="1" applyFont="1" applyBorder="1" applyAlignment="1">
      <alignment horizontal="left"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35" fillId="0" borderId="0" xfId="0" applyFont="1" applyAlignment="1">
      <alignment horizontal="center" vertical="center" wrapText="1"/>
    </xf>
    <xf numFmtId="0" fontId="0" fillId="0" borderId="12" xfId="0" applyFont="1" applyBorder="1" applyAlignment="1">
      <alignment horizontal="center"/>
    </xf>
    <xf numFmtId="0" fontId="47" fillId="15" borderId="34" xfId="0" applyFont="1" applyFill="1" applyBorder="1" applyAlignment="1" applyProtection="1">
      <alignment horizontal="left"/>
    </xf>
    <xf numFmtId="0" fontId="47" fillId="15" borderId="35" xfId="0" applyFont="1" applyFill="1" applyBorder="1" applyAlignment="1" applyProtection="1">
      <alignment horizontal="left"/>
    </xf>
    <xf numFmtId="0" fontId="9" fillId="0" borderId="40" xfId="0" applyFont="1" applyBorder="1" applyAlignment="1">
      <alignment horizontal="center" vertical="center" wrapText="1"/>
    </xf>
    <xf numFmtId="0" fontId="9" fillId="0" borderId="4" xfId="0" applyFont="1" applyBorder="1" applyAlignment="1">
      <alignment horizontal="center" vertical="center" wrapText="1"/>
    </xf>
  </cellXfs>
  <cellStyles count="5">
    <cellStyle name="Comma" xfId="1" builtinId="3"/>
    <cellStyle name="Currency" xfId="2" builtinId="4"/>
    <cellStyle name="Input" xfId="3" builtinId="20"/>
    <cellStyle name="Normal" xfId="0" builtinId="0"/>
    <cellStyle name="Percent" xfId="4" builtinId="5"/>
  </cellStyles>
  <dxfs count="92">
    <dxf>
      <alignment horizontal="general" vertical="bottom" textRotation="0" wrapText="1" indent="0" justifyLastLine="0" shrinkToFit="0" readingOrder="0"/>
    </dxf>
    <dxf>
      <numFmt numFmtId="19" formatCode="dd/mm/yyyy"/>
      <alignment horizontal="left" vertical="bottom" textRotation="0" wrapText="0" indent="0" justifyLastLine="0" shrinkToFit="0" readingOrder="0"/>
    </dxf>
    <dxf>
      <font>
        <strike val="0"/>
        <outline val="0"/>
        <shadow val="0"/>
        <u val="none"/>
        <vertAlign val="baseline"/>
        <sz val="11"/>
        <color theme="0"/>
        <name val="Calibri"/>
        <scheme val="minor"/>
      </font>
      <fill>
        <patternFill patternType="solid">
          <fgColor indexed="64"/>
          <bgColor theme="1"/>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rgb="FF9C0006"/>
      </font>
      <fill>
        <patternFill>
          <bgColor rgb="FFFFC7CE"/>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rgb="FF9C0006"/>
      </font>
      <fill>
        <patternFill>
          <bgColor rgb="FFFFC7CE"/>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s>
  <tableStyles count="0" defaultTableStyle="TableStyleMedium2" defaultPivotStyle="PivotStyleLight16"/>
  <colors>
    <mruColors>
      <color rgb="FFFFD8D5"/>
      <color rgb="FFFFF8F7"/>
      <color rgb="FF890B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0</xdr:row>
      <xdr:rowOff>66675</xdr:rowOff>
    </xdr:from>
    <xdr:to>
      <xdr:col>11</xdr:col>
      <xdr:colOff>217117</xdr:colOff>
      <xdr:row>0</xdr:row>
      <xdr:rowOff>714375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22" b="14879"/>
        <a:stretch/>
      </xdr:blipFill>
      <xdr:spPr>
        <a:xfrm>
          <a:off x="8039100" y="66675"/>
          <a:ext cx="779092"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632114</xdr:colOff>
      <xdr:row>0</xdr:row>
      <xdr:rowOff>0</xdr:rowOff>
    </xdr:from>
    <xdr:to>
      <xdr:col>5</xdr:col>
      <xdr:colOff>623228</xdr:colOff>
      <xdr:row>1</xdr:row>
      <xdr:rowOff>58882</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22" b="14879"/>
        <a:stretch/>
      </xdr:blipFill>
      <xdr:spPr>
        <a:xfrm>
          <a:off x="5628409" y="0"/>
          <a:ext cx="779092"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342900</xdr:colOff>
      <xdr:row>0</xdr:row>
      <xdr:rowOff>0</xdr:rowOff>
    </xdr:from>
    <xdr:to>
      <xdr:col>10</xdr:col>
      <xdr:colOff>7567</xdr:colOff>
      <xdr:row>1</xdr:row>
      <xdr:rowOff>28575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22" b="14879"/>
        <a:stretch/>
      </xdr:blipFill>
      <xdr:spPr>
        <a:xfrm>
          <a:off x="6029325" y="0"/>
          <a:ext cx="779092"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20</xdr:row>
      <xdr:rowOff>161925</xdr:rowOff>
    </xdr:from>
    <xdr:to>
      <xdr:col>0</xdr:col>
      <xdr:colOff>571500</xdr:colOff>
      <xdr:row>20</xdr:row>
      <xdr:rowOff>495300</xdr:rowOff>
    </xdr:to>
    <xdr:sp macro="" textlink="">
      <xdr:nvSpPr>
        <xdr:cNvPr id="2" name="TextBox 1"/>
        <xdr:cNvSpPr txBox="1"/>
      </xdr:nvSpPr>
      <xdr:spPr>
        <a:xfrm>
          <a:off x="161925" y="4752975"/>
          <a:ext cx="409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AU" sz="3600"/>
        </a:p>
      </xdr:txBody>
    </xdr:sp>
    <xdr:clientData/>
  </xdr:twoCellAnchor>
  <xdr:twoCellAnchor>
    <xdr:from>
      <xdr:col>0</xdr:col>
      <xdr:colOff>180975</xdr:colOff>
      <xdr:row>21</xdr:row>
      <xdr:rowOff>104775</xdr:rowOff>
    </xdr:from>
    <xdr:to>
      <xdr:col>0</xdr:col>
      <xdr:colOff>590550</xdr:colOff>
      <xdr:row>21</xdr:row>
      <xdr:rowOff>438150</xdr:rowOff>
    </xdr:to>
    <xdr:sp macro="" textlink="">
      <xdr:nvSpPr>
        <xdr:cNvPr id="5" name="TextBox 4"/>
        <xdr:cNvSpPr txBox="1"/>
      </xdr:nvSpPr>
      <xdr:spPr>
        <a:xfrm>
          <a:off x="180975" y="5629275"/>
          <a:ext cx="409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AU" sz="3600"/>
        </a:p>
      </xdr:txBody>
    </xdr:sp>
    <xdr:clientData/>
  </xdr:twoCellAnchor>
  <xdr:twoCellAnchor>
    <xdr:from>
      <xdr:col>0</xdr:col>
      <xdr:colOff>200025</xdr:colOff>
      <xdr:row>22</xdr:row>
      <xdr:rowOff>142875</xdr:rowOff>
    </xdr:from>
    <xdr:to>
      <xdr:col>0</xdr:col>
      <xdr:colOff>609600</xdr:colOff>
      <xdr:row>22</xdr:row>
      <xdr:rowOff>476250</xdr:rowOff>
    </xdr:to>
    <xdr:sp macro="" textlink="">
      <xdr:nvSpPr>
        <xdr:cNvPr id="6" name="TextBox 5"/>
        <xdr:cNvSpPr txBox="1"/>
      </xdr:nvSpPr>
      <xdr:spPr>
        <a:xfrm>
          <a:off x="200025" y="6600825"/>
          <a:ext cx="409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AU" sz="3600"/>
        </a:p>
      </xdr:txBody>
    </xdr:sp>
    <xdr:clientData/>
  </xdr:twoCellAnchor>
  <xdr:twoCellAnchor>
    <xdr:from>
      <xdr:col>0</xdr:col>
      <xdr:colOff>200025</xdr:colOff>
      <xdr:row>23</xdr:row>
      <xdr:rowOff>38100</xdr:rowOff>
    </xdr:from>
    <xdr:to>
      <xdr:col>0</xdr:col>
      <xdr:colOff>609600</xdr:colOff>
      <xdr:row>23</xdr:row>
      <xdr:rowOff>371475</xdr:rowOff>
    </xdr:to>
    <xdr:sp macro="" textlink="">
      <xdr:nvSpPr>
        <xdr:cNvPr id="8" name="TextBox 7"/>
        <xdr:cNvSpPr txBox="1"/>
      </xdr:nvSpPr>
      <xdr:spPr>
        <a:xfrm>
          <a:off x="200025" y="7429500"/>
          <a:ext cx="409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AU" sz="3600"/>
        </a:p>
      </xdr:txBody>
    </xdr:sp>
    <xdr:clientData/>
  </xdr:twoCellAnchor>
  <xdr:twoCellAnchor>
    <xdr:from>
      <xdr:col>0</xdr:col>
      <xdr:colOff>180975</xdr:colOff>
      <xdr:row>24</xdr:row>
      <xdr:rowOff>85725</xdr:rowOff>
    </xdr:from>
    <xdr:to>
      <xdr:col>0</xdr:col>
      <xdr:colOff>590550</xdr:colOff>
      <xdr:row>24</xdr:row>
      <xdr:rowOff>419100</xdr:rowOff>
    </xdr:to>
    <xdr:sp macro="" textlink="">
      <xdr:nvSpPr>
        <xdr:cNvPr id="9" name="TextBox 8"/>
        <xdr:cNvSpPr txBox="1"/>
      </xdr:nvSpPr>
      <xdr:spPr>
        <a:xfrm>
          <a:off x="180975" y="8410575"/>
          <a:ext cx="409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AU" sz="3600"/>
        </a:p>
      </xdr:txBody>
    </xdr:sp>
    <xdr:clientData/>
  </xdr:twoCellAnchor>
  <xdr:twoCellAnchor>
    <xdr:from>
      <xdr:col>0</xdr:col>
      <xdr:colOff>190500</xdr:colOff>
      <xdr:row>25</xdr:row>
      <xdr:rowOff>161925</xdr:rowOff>
    </xdr:from>
    <xdr:to>
      <xdr:col>0</xdr:col>
      <xdr:colOff>600075</xdr:colOff>
      <xdr:row>25</xdr:row>
      <xdr:rowOff>495300</xdr:rowOff>
    </xdr:to>
    <xdr:sp macro="" textlink="">
      <xdr:nvSpPr>
        <xdr:cNvPr id="10" name="TextBox 9"/>
        <xdr:cNvSpPr txBox="1"/>
      </xdr:nvSpPr>
      <xdr:spPr>
        <a:xfrm>
          <a:off x="190500" y="10296525"/>
          <a:ext cx="409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AU" sz="3600"/>
        </a:p>
      </xdr:txBody>
    </xdr:sp>
    <xdr:clientData/>
  </xdr:twoCellAnchor>
  <xdr:twoCellAnchor editAs="oneCell">
    <xdr:from>
      <xdr:col>5</xdr:col>
      <xdr:colOff>819150</xdr:colOff>
      <xdr:row>0</xdr:row>
      <xdr:rowOff>0</xdr:rowOff>
    </xdr:from>
    <xdr:to>
      <xdr:col>6</xdr:col>
      <xdr:colOff>45667</xdr:colOff>
      <xdr:row>0</xdr:row>
      <xdr:rowOff>647700</xdr:rowOff>
    </xdr:to>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22" b="14879"/>
        <a:stretch/>
      </xdr:blipFill>
      <xdr:spPr>
        <a:xfrm>
          <a:off x="5867400" y="133350"/>
          <a:ext cx="779092"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352425</xdr:colOff>
      <xdr:row>0</xdr:row>
      <xdr:rowOff>0</xdr:rowOff>
    </xdr:from>
    <xdr:to>
      <xdr:col>7</xdr:col>
      <xdr:colOff>1131517</xdr:colOff>
      <xdr:row>1</xdr:row>
      <xdr:rowOff>95250</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822" b="14879"/>
        <a:stretch/>
      </xdr:blipFill>
      <xdr:spPr>
        <a:xfrm>
          <a:off x="5524500" y="0"/>
          <a:ext cx="779092" cy="647700"/>
        </a:xfrm>
        <a:prstGeom prst="rect">
          <a:avLst/>
        </a:prstGeom>
      </xdr:spPr>
    </xdr:pic>
    <xdr:clientData/>
  </xdr:twoCellAnchor>
</xdr:wsDr>
</file>

<file path=xl/tables/table1.xml><?xml version="1.0" encoding="utf-8"?>
<table xmlns="http://schemas.openxmlformats.org/spreadsheetml/2006/main" id="2" name="Table1" displayName="Table1" ref="B6:F86" totalsRowShown="0" headerRowDxfId="2">
  <autoFilter ref="B6:F86"/>
  <tableColumns count="5">
    <tableColumn id="1" name="Date" dataDxfId="1"/>
    <tableColumn id="3" name="Transaction details" dataDxfId="0"/>
    <tableColumn id="4" name="Cash OUT" dataCellStyle="Comma"/>
    <tableColumn id="5" name="Cash IN" dataCellStyle="Comma"/>
    <tableColumn id="6" name="Balance" dataCellStyle="Comma"/>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11"/>
  <sheetViews>
    <sheetView showGridLines="0" tabSelected="1" workbookViewId="0">
      <selection activeCell="H91" sqref="H91"/>
    </sheetView>
  </sheetViews>
  <sheetFormatPr defaultRowHeight="15.75" x14ac:dyDescent="0.25"/>
  <cols>
    <col min="1" max="1" width="3.140625" style="67" customWidth="1"/>
    <col min="2" max="2" width="5.5703125" style="67" customWidth="1"/>
    <col min="3" max="3" width="2.5703125" style="107" customWidth="1"/>
    <col min="4" max="5" width="6" style="107" customWidth="1"/>
    <col min="6" max="6" width="15.7109375" style="67" customWidth="1"/>
    <col min="7" max="7" width="70.28515625" style="67" customWidth="1"/>
    <col min="8" max="9" width="5" style="67" customWidth="1"/>
    <col min="10" max="10" width="6.7109375" style="108" customWidth="1"/>
    <col min="11" max="11" width="3" style="109" customWidth="1"/>
    <col min="12" max="12" width="23.85546875" style="125" customWidth="1"/>
    <col min="13" max="13" width="9.140625" style="67" hidden="1" customWidth="1"/>
    <col min="14" max="18" width="9.140625" style="67"/>
    <col min="19" max="19" width="9.140625" style="67" hidden="1" customWidth="1"/>
    <col min="20" max="16384" width="9.140625" style="67"/>
  </cols>
  <sheetData>
    <row r="1" spans="1:13" ht="61.5" x14ac:dyDescent="0.9">
      <c r="A1" s="170" t="s">
        <v>24</v>
      </c>
      <c r="B1" s="170"/>
      <c r="C1" s="170"/>
      <c r="D1" s="170"/>
      <c r="E1" s="170"/>
      <c r="F1" s="170"/>
      <c r="G1" s="170"/>
      <c r="H1" s="170"/>
      <c r="I1" s="170"/>
      <c r="J1" s="170"/>
      <c r="K1" s="170"/>
      <c r="L1" s="117"/>
    </row>
    <row r="2" spans="1:13" x14ac:dyDescent="0.25">
      <c r="A2" s="100"/>
      <c r="B2" s="100"/>
      <c r="C2" s="101"/>
      <c r="D2" s="101"/>
      <c r="E2" s="101"/>
      <c r="F2" s="70"/>
      <c r="G2" s="70"/>
      <c r="H2" s="70"/>
      <c r="I2" s="70"/>
      <c r="J2" s="102"/>
      <c r="K2" s="111"/>
      <c r="L2" s="114"/>
    </row>
    <row r="3" spans="1:13" x14ac:dyDescent="0.25">
      <c r="A3" s="100"/>
      <c r="B3" s="100"/>
      <c r="C3" s="101"/>
      <c r="D3" s="101"/>
      <c r="E3" s="101"/>
      <c r="F3" s="70"/>
      <c r="G3" s="70"/>
      <c r="H3" s="70"/>
      <c r="I3" s="70"/>
      <c r="J3" s="102"/>
      <c r="K3" s="111"/>
      <c r="L3" s="114"/>
    </row>
    <row r="4" spans="1:13" ht="26.25" customHeight="1" x14ac:dyDescent="0.25">
      <c r="A4" s="100"/>
      <c r="B4" s="101" t="s">
        <v>110</v>
      </c>
      <c r="C4" s="103"/>
      <c r="D4" s="103"/>
      <c r="E4" s="101"/>
      <c r="F4" s="172"/>
      <c r="G4" s="173"/>
      <c r="H4" s="70"/>
      <c r="I4" s="70"/>
      <c r="J4" s="179"/>
      <c r="K4" s="179"/>
      <c r="L4" s="179"/>
      <c r="M4" s="158"/>
    </row>
    <row r="5" spans="1:13" x14ac:dyDescent="0.25">
      <c r="A5" s="100"/>
      <c r="B5" s="100"/>
      <c r="C5" s="101"/>
      <c r="D5" s="101"/>
      <c r="E5" s="101"/>
      <c r="F5" s="70"/>
      <c r="G5" s="70"/>
      <c r="H5" s="70"/>
      <c r="I5" s="70"/>
      <c r="J5" s="179"/>
      <c r="K5" s="179"/>
      <c r="L5" s="179"/>
      <c r="M5" s="180"/>
    </row>
    <row r="6" spans="1:13" ht="22.5" customHeight="1" x14ac:dyDescent="0.25">
      <c r="A6" s="100"/>
      <c r="B6" s="101" t="s">
        <v>111</v>
      </c>
      <c r="C6" s="103"/>
      <c r="D6" s="103"/>
      <c r="E6" s="101"/>
      <c r="F6" s="110"/>
      <c r="G6" s="70"/>
      <c r="H6" s="70"/>
      <c r="I6" s="70"/>
      <c r="J6" s="177"/>
      <c r="K6" s="177"/>
      <c r="L6" s="177"/>
    </row>
    <row r="7" spans="1:13" ht="22.5" customHeight="1" x14ac:dyDescent="0.25">
      <c r="A7" s="100"/>
      <c r="B7" s="101"/>
      <c r="C7" s="103"/>
      <c r="D7" s="103"/>
      <c r="E7" s="101"/>
      <c r="F7" s="70"/>
      <c r="G7" s="70"/>
      <c r="H7" s="70"/>
      <c r="I7" s="70"/>
      <c r="J7" s="102"/>
      <c r="K7" s="111"/>
      <c r="L7" s="114"/>
    </row>
    <row r="8" spans="1:13" x14ac:dyDescent="0.25">
      <c r="A8" s="100"/>
      <c r="B8" s="72" t="s">
        <v>118</v>
      </c>
      <c r="C8" s="104"/>
      <c r="D8" s="104"/>
      <c r="E8" s="104"/>
      <c r="F8" s="104"/>
      <c r="G8" s="104"/>
      <c r="H8" s="104"/>
      <c r="I8" s="104"/>
      <c r="J8" s="104"/>
      <c r="K8" s="112"/>
      <c r="L8" s="118"/>
    </row>
    <row r="9" spans="1:13" x14ac:dyDescent="0.25">
      <c r="A9" s="100"/>
      <c r="B9" s="161"/>
      <c r="C9" s="162"/>
      <c r="D9" s="162"/>
      <c r="E9" s="162"/>
      <c r="F9" s="162"/>
      <c r="G9" s="162"/>
      <c r="H9" s="162"/>
      <c r="I9" s="162"/>
      <c r="J9" s="163"/>
      <c r="K9" s="112"/>
      <c r="L9" s="118"/>
    </row>
    <row r="10" spans="1:13" ht="15.75" customHeight="1" x14ac:dyDescent="0.25">
      <c r="A10" s="100"/>
      <c r="B10" s="164"/>
      <c r="C10" s="165"/>
      <c r="D10" s="165"/>
      <c r="E10" s="165"/>
      <c r="F10" s="165"/>
      <c r="G10" s="165"/>
      <c r="H10" s="165"/>
      <c r="I10" s="165"/>
      <c r="J10" s="166"/>
      <c r="K10" s="112"/>
      <c r="L10" s="118"/>
      <c r="M10" s="159"/>
    </row>
    <row r="11" spans="1:13" x14ac:dyDescent="0.25">
      <c r="A11" s="100"/>
      <c r="B11" s="167"/>
      <c r="C11" s="168"/>
      <c r="D11" s="168"/>
      <c r="E11" s="168"/>
      <c r="F11" s="168"/>
      <c r="G11" s="168"/>
      <c r="H11" s="168"/>
      <c r="I11" s="168"/>
      <c r="J11" s="169"/>
      <c r="K11" s="112"/>
      <c r="L11" s="118"/>
      <c r="M11" s="159"/>
    </row>
    <row r="12" spans="1:13" ht="21" x14ac:dyDescent="0.25">
      <c r="A12" s="100"/>
      <c r="B12" s="72"/>
      <c r="C12" s="104"/>
      <c r="D12" s="104"/>
      <c r="E12" s="104"/>
      <c r="F12" s="104"/>
      <c r="G12" s="104"/>
      <c r="H12" s="104"/>
      <c r="I12" s="104"/>
      <c r="J12" s="104"/>
      <c r="K12" s="112"/>
      <c r="L12" s="159" t="s">
        <v>131</v>
      </c>
    </row>
    <row r="13" spans="1:13" ht="26.25" x14ac:dyDescent="0.4">
      <c r="A13" s="100"/>
      <c r="B13" s="174" t="s">
        <v>106</v>
      </c>
      <c r="C13" s="175"/>
      <c r="D13" s="175"/>
      <c r="E13" s="175"/>
      <c r="F13" s="175"/>
      <c r="G13" s="175"/>
      <c r="H13" s="175"/>
      <c r="I13" s="175"/>
      <c r="J13" s="176"/>
      <c r="K13" s="112"/>
      <c r="L13" s="159" t="s">
        <v>128</v>
      </c>
    </row>
    <row r="14" spans="1:13" ht="29.25" customHeight="1" x14ac:dyDescent="0.25">
      <c r="A14" s="100"/>
      <c r="B14" s="116"/>
      <c r="C14" s="178"/>
      <c r="D14" s="178"/>
      <c r="E14" s="178"/>
      <c r="F14" s="178"/>
      <c r="G14" s="160" t="s">
        <v>114</v>
      </c>
      <c r="H14" s="160"/>
      <c r="I14" s="157"/>
      <c r="J14" s="177" t="s">
        <v>129</v>
      </c>
      <c r="K14" s="177"/>
      <c r="L14" s="177"/>
    </row>
    <row r="15" spans="1:13" ht="21" x14ac:dyDescent="0.35">
      <c r="A15" s="100"/>
      <c r="B15" s="85" t="s">
        <v>120</v>
      </c>
      <c r="C15" s="103"/>
      <c r="D15" s="103"/>
      <c r="E15" s="85"/>
      <c r="F15" s="74"/>
      <c r="G15" s="74"/>
      <c r="H15" s="74"/>
      <c r="I15" s="74"/>
      <c r="J15" s="98"/>
      <c r="K15" s="113" t="str">
        <f>IF(J15="","*","")</f>
        <v>*</v>
      </c>
      <c r="L15" s="119" t="s">
        <v>121</v>
      </c>
    </row>
    <row r="16" spans="1:13" x14ac:dyDescent="0.25">
      <c r="A16" s="100"/>
      <c r="B16" s="100"/>
      <c r="C16" s="103"/>
      <c r="D16" s="115" t="str">
        <f>IF($J$15="y","(These documents are required  in the first year of administration &amp; audit)","")</f>
        <v/>
      </c>
      <c r="E16" s="93"/>
      <c r="F16" s="69"/>
      <c r="G16" s="69"/>
      <c r="H16" s="69"/>
      <c r="I16" s="69"/>
      <c r="J16" s="105"/>
      <c r="K16" s="111"/>
      <c r="L16" s="114"/>
    </row>
    <row r="17" spans="1:12" x14ac:dyDescent="0.25">
      <c r="A17" s="100"/>
      <c r="B17" s="100"/>
      <c r="C17" s="103"/>
      <c r="D17" s="76" t="str">
        <f>IF($J$15="y","Prior Year Audited Financial Statements &amp; Annual Return","")</f>
        <v/>
      </c>
      <c r="E17" s="76"/>
      <c r="F17" s="69"/>
      <c r="G17" s="69"/>
      <c r="H17" s="68"/>
      <c r="I17" s="69"/>
      <c r="J17" s="69"/>
      <c r="K17" s="111"/>
      <c r="L17" s="120"/>
    </row>
    <row r="18" spans="1:12" x14ac:dyDescent="0.25">
      <c r="A18" s="100"/>
      <c r="B18" s="100"/>
      <c r="C18" s="103"/>
      <c r="D18" s="76" t="str">
        <f>IF($J$15="y","Signed Audit Report (Plus Contravention report or Management Letter if any)","")</f>
        <v/>
      </c>
      <c r="E18" s="76"/>
      <c r="F18" s="69"/>
      <c r="G18" s="69"/>
      <c r="H18" s="68"/>
      <c r="I18" s="69"/>
      <c r="J18" s="69"/>
      <c r="K18" s="111"/>
      <c r="L18" s="120"/>
    </row>
    <row r="19" spans="1:12" x14ac:dyDescent="0.25">
      <c r="A19" s="100"/>
      <c r="B19" s="100"/>
      <c r="C19" s="111" t="str">
        <f>IF($J$15 = "y","#","")</f>
        <v/>
      </c>
      <c r="D19" s="76" t="str">
        <f>IF($J$15="y","Investment Strategy (including reference to insurance arrangements)  % ","")</f>
        <v/>
      </c>
      <c r="E19" s="76"/>
      <c r="F19" s="69"/>
      <c r="G19" s="69"/>
      <c r="H19" s="68"/>
      <c r="I19" s="69"/>
      <c r="J19" s="69"/>
      <c r="K19" s="111"/>
      <c r="L19" s="120"/>
    </row>
    <row r="20" spans="1:12" x14ac:dyDescent="0.25">
      <c r="A20" s="100"/>
      <c r="B20" s="100"/>
      <c r="C20" s="111" t="str">
        <f>IF($J$15 = "y","#","")</f>
        <v/>
      </c>
      <c r="D20" s="76" t="str">
        <f>IF($J$15="y","ATO Trustee Declaration verifying appointment as Trustees","")</f>
        <v/>
      </c>
      <c r="E20" s="76"/>
      <c r="F20" s="70"/>
      <c r="G20" s="70"/>
      <c r="H20" s="68"/>
      <c r="I20" s="70"/>
      <c r="J20" s="70"/>
      <c r="K20" s="111"/>
      <c r="L20" s="120"/>
    </row>
    <row r="21" spans="1:12" x14ac:dyDescent="0.25">
      <c r="A21" s="100"/>
      <c r="B21" s="100"/>
      <c r="C21" s="111" t="str">
        <f>IF($J$15 = "y","#","")</f>
        <v/>
      </c>
      <c r="D21" s="76" t="str">
        <f>IF($J$15="y","Trust Deed  &amp; Amendments","")</f>
        <v/>
      </c>
      <c r="E21" s="76"/>
      <c r="F21" s="69"/>
      <c r="G21" s="69"/>
      <c r="H21" s="68"/>
      <c r="I21" s="69"/>
      <c r="J21" s="69"/>
      <c r="K21" s="111"/>
      <c r="L21" s="120"/>
    </row>
    <row r="22" spans="1:12" x14ac:dyDescent="0.25">
      <c r="A22" s="100"/>
      <c r="B22" s="100"/>
      <c r="C22" s="103"/>
      <c r="D22" s="76" t="str">
        <f>IF($J$15="Y","Current Software Datafile export or access (login) details","")</f>
        <v/>
      </c>
      <c r="E22" s="76"/>
      <c r="F22" s="69"/>
      <c r="G22" s="69"/>
      <c r="H22" s="68"/>
      <c r="I22" s="69"/>
      <c r="J22" s="69"/>
      <c r="K22" s="111"/>
      <c r="L22" s="120"/>
    </row>
    <row r="23" spans="1:12" x14ac:dyDescent="0.25">
      <c r="A23" s="100"/>
      <c r="B23" s="100"/>
      <c r="C23" s="77"/>
      <c r="D23" s="77"/>
      <c r="E23" s="77"/>
      <c r="F23" s="69"/>
      <c r="G23" s="69"/>
      <c r="H23" s="69"/>
      <c r="I23" s="69"/>
      <c r="J23" s="102"/>
      <c r="K23" s="111"/>
      <c r="L23" s="114"/>
    </row>
    <row r="24" spans="1:12" ht="26.25" x14ac:dyDescent="0.4">
      <c r="A24" s="100"/>
      <c r="B24" s="174" t="s">
        <v>14</v>
      </c>
      <c r="C24" s="175"/>
      <c r="D24" s="175"/>
      <c r="E24" s="175"/>
      <c r="F24" s="175"/>
      <c r="G24" s="175"/>
      <c r="H24" s="175"/>
      <c r="I24" s="175"/>
      <c r="J24" s="176"/>
      <c r="K24" s="94"/>
      <c r="L24" s="121"/>
    </row>
    <row r="25" spans="1:12" ht="26.25" customHeight="1" x14ac:dyDescent="0.4">
      <c r="A25" s="100"/>
      <c r="B25" s="156"/>
      <c r="C25" s="156"/>
      <c r="D25" s="156"/>
      <c r="E25" s="156"/>
      <c r="F25" s="156"/>
      <c r="G25" s="181" t="s">
        <v>114</v>
      </c>
      <c r="H25" s="181"/>
      <c r="I25" s="157"/>
      <c r="J25" s="157" t="s">
        <v>130</v>
      </c>
      <c r="K25" s="94"/>
      <c r="L25" s="121"/>
    </row>
    <row r="26" spans="1:12" ht="21" x14ac:dyDescent="0.35">
      <c r="A26" s="100"/>
      <c r="B26" s="85" t="s">
        <v>21</v>
      </c>
      <c r="C26" s="103"/>
      <c r="D26" s="85"/>
      <c r="E26" s="85"/>
      <c r="F26" s="74"/>
      <c r="G26" s="74"/>
      <c r="H26" s="74"/>
      <c r="I26" s="74"/>
      <c r="J26" s="98"/>
      <c r="K26" s="113" t="str">
        <f>IF(J26="","*","")</f>
        <v>*</v>
      </c>
      <c r="L26" s="119"/>
    </row>
    <row r="27" spans="1:12" x14ac:dyDescent="0.25">
      <c r="A27" s="100"/>
      <c r="B27" s="100"/>
      <c r="C27" s="103"/>
      <c r="D27" s="95" t="str">
        <f>IF($J$26="y","Bank statements and CSV files for all accounts held during the year","")</f>
        <v/>
      </c>
      <c r="E27" s="95"/>
      <c r="F27" s="95"/>
      <c r="G27" s="95"/>
      <c r="H27" s="68"/>
      <c r="I27" s="95"/>
      <c r="J27" s="105"/>
      <c r="K27" s="111"/>
      <c r="L27" s="120"/>
    </row>
    <row r="28" spans="1:12" x14ac:dyDescent="0.25">
      <c r="A28" s="100"/>
      <c r="B28" s="100"/>
      <c r="C28" s="103"/>
      <c r="D28" s="95" t="str">
        <f>IF($J$26="y","Detailed explanation of all Bank transactions","")</f>
        <v/>
      </c>
      <c r="E28" s="95"/>
      <c r="F28" s="95"/>
      <c r="G28" s="95"/>
      <c r="H28" s="68"/>
      <c r="I28" s="95"/>
      <c r="J28" s="105"/>
      <c r="K28" s="111"/>
      <c r="L28" s="120"/>
    </row>
    <row r="29" spans="1:12" ht="21" x14ac:dyDescent="0.35">
      <c r="A29" s="100"/>
      <c r="B29" s="85" t="s">
        <v>9</v>
      </c>
      <c r="C29" s="103"/>
      <c r="D29" s="85"/>
      <c r="E29" s="85"/>
      <c r="F29" s="74"/>
      <c r="G29" s="74"/>
      <c r="H29" s="74"/>
      <c r="I29" s="74"/>
      <c r="J29" s="98"/>
      <c r="K29" s="113" t="str">
        <f>IF(J29="","*","")</f>
        <v>*</v>
      </c>
      <c r="L29" s="122"/>
    </row>
    <row r="30" spans="1:12" x14ac:dyDescent="0.25">
      <c r="A30" s="100"/>
      <c r="B30" s="100"/>
      <c r="C30" s="103"/>
      <c r="D30" s="76" t="str">
        <f>IF(J29="y","investment Statements and Interest advices (including any accrual) at 30 June","")</f>
        <v/>
      </c>
      <c r="E30" s="76"/>
      <c r="F30" s="69"/>
      <c r="G30" s="69"/>
      <c r="H30" s="68"/>
      <c r="I30" s="69"/>
      <c r="J30" s="105"/>
      <c r="K30" s="112"/>
      <c r="L30" s="120"/>
    </row>
    <row r="31" spans="1:12" ht="21" x14ac:dyDescent="0.35">
      <c r="A31" s="100"/>
      <c r="B31" s="85" t="s">
        <v>25</v>
      </c>
      <c r="C31" s="103"/>
      <c r="D31" s="85"/>
      <c r="E31" s="85"/>
      <c r="F31" s="74"/>
      <c r="G31" s="74"/>
      <c r="H31" s="74"/>
      <c r="I31" s="74"/>
      <c r="J31" s="98"/>
      <c r="K31" s="113" t="str">
        <f>IF(J31="","*","")</f>
        <v>*</v>
      </c>
      <c r="L31" s="122"/>
    </row>
    <row r="32" spans="1:12" x14ac:dyDescent="0.25">
      <c r="A32" s="100"/>
      <c r="B32" s="100"/>
      <c r="C32" s="103"/>
      <c r="D32" s="76" t="str">
        <f>IF($J$31="y","Buy / Sell Contracts or Broker statement","")</f>
        <v/>
      </c>
      <c r="E32" s="76"/>
      <c r="F32" s="76"/>
      <c r="G32" s="69"/>
      <c r="H32" s="68"/>
      <c r="I32" s="69"/>
      <c r="J32" s="105"/>
      <c r="K32" s="111"/>
      <c r="L32" s="120"/>
    </row>
    <row r="33" spans="1:12" x14ac:dyDescent="0.25">
      <c r="A33" s="100"/>
      <c r="B33" s="100"/>
      <c r="C33" s="103"/>
      <c r="D33" s="95" t="str">
        <f>IF($J$31="y","Holding Statement (showing year end holdings)","")</f>
        <v/>
      </c>
      <c r="E33" s="95"/>
      <c r="F33" s="95"/>
      <c r="G33" s="95"/>
      <c r="H33" s="68"/>
      <c r="I33" s="95"/>
      <c r="J33" s="105"/>
      <c r="K33" s="111"/>
      <c r="L33" s="120"/>
    </row>
    <row r="34" spans="1:12" x14ac:dyDescent="0.25">
      <c r="A34" s="100"/>
      <c r="B34" s="100"/>
      <c r="C34" s="103"/>
      <c r="D34" s="95" t="str">
        <f>IF($J$31="y","Dividend / Distribution advices","")</f>
        <v/>
      </c>
      <c r="E34" s="95"/>
      <c r="F34" s="95"/>
      <c r="G34" s="95"/>
      <c r="H34" s="68"/>
      <c r="I34" s="95"/>
      <c r="J34" s="105"/>
      <c r="K34" s="111"/>
      <c r="L34" s="120"/>
    </row>
    <row r="35" spans="1:12" x14ac:dyDescent="0.25">
      <c r="A35" s="100"/>
      <c r="B35" s="100"/>
      <c r="C35" s="103"/>
      <c r="D35" s="95" t="str">
        <f>IF($J$31="y","Details of any corporate actions (mergers, reconstructions etc)","")</f>
        <v/>
      </c>
      <c r="E35" s="95"/>
      <c r="F35" s="95"/>
      <c r="G35" s="95"/>
      <c r="H35" s="68"/>
      <c r="I35" s="95"/>
      <c r="J35" s="105"/>
      <c r="K35" s="111"/>
      <c r="L35" s="120"/>
    </row>
    <row r="36" spans="1:12" ht="21" x14ac:dyDescent="0.35">
      <c r="A36" s="100"/>
      <c r="B36" s="85" t="s">
        <v>105</v>
      </c>
      <c r="C36" s="103"/>
      <c r="D36" s="85"/>
      <c r="E36" s="85"/>
      <c r="F36" s="74"/>
      <c r="G36" s="74"/>
      <c r="H36" s="74"/>
      <c r="I36" s="74"/>
      <c r="J36" s="98"/>
      <c r="K36" s="113" t="str">
        <f>IF(J36="","*","")</f>
        <v>*</v>
      </c>
      <c r="L36" s="122"/>
    </row>
    <row r="37" spans="1:12" x14ac:dyDescent="0.25">
      <c r="A37" s="100"/>
      <c r="B37" s="100"/>
      <c r="C37" s="103"/>
      <c r="D37" s="76" t="str">
        <f>IF($J$36="y","Buy / Sell Contracts during the year","")</f>
        <v/>
      </c>
      <c r="E37" s="76"/>
      <c r="F37" s="76"/>
      <c r="G37" s="69"/>
      <c r="H37" s="68"/>
      <c r="I37" s="69"/>
      <c r="J37" s="105"/>
      <c r="K37" s="111"/>
      <c r="L37" s="120"/>
    </row>
    <row r="38" spans="1:12" x14ac:dyDescent="0.25">
      <c r="A38" s="100"/>
      <c r="B38" s="100"/>
      <c r="C38" s="103"/>
      <c r="D38" s="95" t="str">
        <f>IF($J$36="y","Holding Confirmation as at year end","")</f>
        <v/>
      </c>
      <c r="E38" s="95"/>
      <c r="F38" s="95"/>
      <c r="G38" s="95"/>
      <c r="H38" s="68"/>
      <c r="I38" s="95"/>
      <c r="J38" s="105"/>
      <c r="K38" s="111"/>
      <c r="L38" s="120"/>
    </row>
    <row r="39" spans="1:12" x14ac:dyDescent="0.25">
      <c r="A39" s="100"/>
      <c r="B39" s="100"/>
      <c r="C39" s="103"/>
      <c r="D39" s="95" t="str">
        <f>IF($J$36="y","Market Value at year end","")</f>
        <v/>
      </c>
      <c r="E39" s="95"/>
      <c r="F39" s="95"/>
      <c r="G39" s="95"/>
      <c r="H39" s="68"/>
      <c r="I39" s="95"/>
      <c r="J39" s="105"/>
      <c r="K39" s="111"/>
      <c r="L39" s="120"/>
    </row>
    <row r="40" spans="1:12" x14ac:dyDescent="0.25">
      <c r="A40" s="100"/>
      <c r="B40" s="100"/>
      <c r="C40" s="103"/>
      <c r="D40" s="95" t="str">
        <f>IF($J$36="y","Dividend/ distribution statements","")</f>
        <v/>
      </c>
      <c r="E40" s="95"/>
      <c r="F40" s="95"/>
      <c r="G40" s="95"/>
      <c r="H40" s="68"/>
      <c r="I40" s="95"/>
      <c r="J40" s="105"/>
      <c r="K40" s="111"/>
      <c r="L40" s="120"/>
    </row>
    <row r="41" spans="1:12" ht="21" x14ac:dyDescent="0.35">
      <c r="A41" s="100"/>
      <c r="B41" s="85" t="s">
        <v>26</v>
      </c>
      <c r="C41" s="103"/>
      <c r="D41" s="85"/>
      <c r="E41" s="85"/>
      <c r="F41" s="74"/>
      <c r="G41" s="74"/>
      <c r="H41" s="74"/>
      <c r="I41" s="74"/>
      <c r="J41" s="98"/>
      <c r="K41" s="113" t="str">
        <f>IF(J41="","*","")</f>
        <v>*</v>
      </c>
      <c r="L41" s="122"/>
    </row>
    <row r="42" spans="1:12" x14ac:dyDescent="0.25">
      <c r="A42" s="100"/>
      <c r="B42" s="100"/>
      <c r="C42" s="103"/>
      <c r="D42" s="95" t="str">
        <f>IF($J$41="y","Full set of portfolio valuation, income and transaction reports","")</f>
        <v/>
      </c>
      <c r="E42" s="95"/>
      <c r="F42" s="95"/>
      <c r="G42" s="95"/>
      <c r="H42" s="68"/>
      <c r="I42" s="69"/>
      <c r="J42" s="105"/>
      <c r="K42" s="111"/>
      <c r="L42" s="120"/>
    </row>
    <row r="43" spans="1:12" x14ac:dyDescent="0.25">
      <c r="A43" s="100"/>
      <c r="B43" s="100"/>
      <c r="C43" s="111" t="str">
        <f>IF($J$41 = "y","#","")</f>
        <v/>
      </c>
      <c r="D43" s="95" t="str">
        <f>IF($J$41="Y","Copy of Audit Report from Fund Manager","")</f>
        <v/>
      </c>
      <c r="E43" s="95"/>
      <c r="F43" s="95"/>
      <c r="G43" s="95"/>
      <c r="H43" s="68"/>
      <c r="I43" s="69"/>
      <c r="J43" s="105"/>
      <c r="K43" s="111"/>
      <c r="L43" s="120"/>
    </row>
    <row r="44" spans="1:12" ht="15.75" customHeight="1" x14ac:dyDescent="0.25">
      <c r="A44" s="100"/>
      <c r="B44" s="100"/>
      <c r="C44" s="103"/>
      <c r="D44" s="95" t="str">
        <f>IF($J$41="y","Annual Tax Statement","")</f>
        <v/>
      </c>
      <c r="E44" s="71"/>
      <c r="F44" s="71"/>
      <c r="G44" s="71"/>
      <c r="H44" s="68"/>
      <c r="I44" s="71"/>
      <c r="J44" s="105"/>
      <c r="K44" s="111"/>
      <c r="L44" s="120"/>
    </row>
    <row r="45" spans="1:12" ht="21" x14ac:dyDescent="0.35">
      <c r="A45" s="100"/>
      <c r="B45" s="85" t="s">
        <v>27</v>
      </c>
      <c r="C45" s="103"/>
      <c r="D45" s="85"/>
      <c r="E45" s="85"/>
      <c r="F45" s="74"/>
      <c r="G45" s="74"/>
      <c r="H45" s="74"/>
      <c r="I45" s="74"/>
      <c r="J45" s="98"/>
      <c r="K45" s="113" t="str">
        <f>IF(J45="","*","")</f>
        <v>*</v>
      </c>
      <c r="L45" s="122"/>
    </row>
    <row r="46" spans="1:12" x14ac:dyDescent="0.25">
      <c r="A46" s="100"/>
      <c r="B46" s="100"/>
      <c r="C46" s="103"/>
      <c r="D46" s="76" t="str">
        <f>IF($J$45="y","Unit holding certificate","")</f>
        <v/>
      </c>
      <c r="E46" s="76"/>
      <c r="F46" s="69"/>
      <c r="G46" s="69"/>
      <c r="H46" s="68"/>
      <c r="I46" s="69"/>
      <c r="J46" s="105"/>
      <c r="K46" s="111"/>
      <c r="L46" s="120"/>
    </row>
    <row r="47" spans="1:12" x14ac:dyDescent="0.25">
      <c r="A47" s="100"/>
      <c r="B47" s="100"/>
      <c r="C47" s="103"/>
      <c r="D47" s="76" t="str">
        <f>IF($J$45="y","Signed Annual Return of the Unit Trust","")</f>
        <v/>
      </c>
      <c r="E47" s="76"/>
      <c r="F47" s="69"/>
      <c r="G47" s="69"/>
      <c r="H47" s="68"/>
      <c r="I47" s="69"/>
      <c r="J47" s="105"/>
      <c r="K47" s="111"/>
      <c r="L47" s="120"/>
    </row>
    <row r="48" spans="1:12" x14ac:dyDescent="0.25">
      <c r="A48" s="100"/>
      <c r="B48" s="100"/>
      <c r="C48" s="111" t="str">
        <f>IF($J$45 = "y","#","")</f>
        <v/>
      </c>
      <c r="D48" s="76" t="str">
        <f>IF($J$45="y","Trust Deed of the Unit Trust","")</f>
        <v/>
      </c>
      <c r="E48" s="76"/>
      <c r="F48" s="69"/>
      <c r="G48" s="69"/>
      <c r="H48" s="68"/>
      <c r="I48" s="69"/>
      <c r="J48" s="105"/>
      <c r="K48" s="111"/>
      <c r="L48" s="120"/>
    </row>
    <row r="49" spans="1:18" ht="21" x14ac:dyDescent="0.35">
      <c r="A49" s="100"/>
      <c r="B49" s="85" t="s">
        <v>28</v>
      </c>
      <c r="C49" s="103"/>
      <c r="D49" s="85"/>
      <c r="E49" s="85"/>
      <c r="F49" s="74"/>
      <c r="G49" s="74"/>
      <c r="H49" s="74"/>
      <c r="I49" s="74"/>
      <c r="J49" s="98"/>
      <c r="K49" s="113" t="str">
        <f>IF(J49="","*","")</f>
        <v>*</v>
      </c>
      <c r="L49" s="122"/>
      <c r="R49" s="106"/>
    </row>
    <row r="50" spans="1:18" ht="15.75" customHeight="1" x14ac:dyDescent="0.25">
      <c r="A50" s="100"/>
      <c r="B50" s="100"/>
      <c r="C50" s="103"/>
      <c r="D50" s="76" t="str">
        <f>IF($J$49="y","Any Purchase/ Sale Contracts during the year","")</f>
        <v/>
      </c>
      <c r="E50" s="71"/>
      <c r="F50" s="71"/>
      <c r="G50" s="71"/>
      <c r="H50" s="68"/>
      <c r="I50" s="71"/>
      <c r="J50" s="105"/>
      <c r="K50" s="111"/>
      <c r="L50" s="120"/>
      <c r="R50" s="106"/>
    </row>
    <row r="51" spans="1:18" x14ac:dyDescent="0.25">
      <c r="A51" s="100"/>
      <c r="B51" s="100"/>
      <c r="C51" s="111" t="str">
        <f>IF($J$49 = "y","#","")</f>
        <v/>
      </c>
      <c r="D51" s="76" t="str">
        <f>IF($J$49="y","Copy of Certificate of Title","")</f>
        <v/>
      </c>
      <c r="E51" s="95"/>
      <c r="F51" s="95"/>
      <c r="G51" s="95"/>
      <c r="H51" s="68"/>
      <c r="I51" s="95"/>
      <c r="J51" s="105"/>
      <c r="K51" s="111"/>
      <c r="L51" s="120"/>
      <c r="R51" s="106"/>
    </row>
    <row r="52" spans="1:18" ht="21" customHeight="1" x14ac:dyDescent="0.25">
      <c r="A52" s="100"/>
      <c r="B52" s="100"/>
      <c r="C52" s="103"/>
      <c r="D52" s="76" t="str">
        <f>IF($J$49="y","Valuation in compliance with ATO Guidelines ","")</f>
        <v/>
      </c>
      <c r="E52" s="71"/>
      <c r="F52" s="71"/>
      <c r="G52" s="71"/>
      <c r="H52" s="68"/>
      <c r="I52" s="71"/>
      <c r="J52" s="105"/>
      <c r="K52" s="111"/>
      <c r="L52" s="120"/>
    </row>
    <row r="53" spans="1:18" x14ac:dyDescent="0.25">
      <c r="A53" s="100"/>
      <c r="B53" s="100"/>
      <c r="C53" s="103"/>
      <c r="D53" s="76" t="str">
        <f>IF($J$49="y","Lease / Rental Agreements &amp; Rental Statements ","")</f>
        <v/>
      </c>
      <c r="E53" s="95"/>
      <c r="F53" s="95"/>
      <c r="G53" s="95"/>
      <c r="H53" s="68"/>
      <c r="I53" s="95"/>
      <c r="J53" s="105"/>
      <c r="K53" s="111"/>
      <c r="L53" s="120"/>
    </row>
    <row r="54" spans="1:18" x14ac:dyDescent="0.25">
      <c r="A54" s="100"/>
      <c r="B54" s="100"/>
      <c r="C54" s="103"/>
      <c r="D54" s="76" t="str">
        <f>IF($J$49="y","Invoices for all major property related expenses","")</f>
        <v/>
      </c>
      <c r="E54" s="95"/>
      <c r="F54" s="95"/>
      <c r="G54" s="95"/>
      <c r="H54" s="68"/>
      <c r="I54" s="95"/>
      <c r="J54" s="105"/>
      <c r="K54" s="111"/>
      <c r="L54" s="120"/>
    </row>
    <row r="55" spans="1:18" ht="21" x14ac:dyDescent="0.35">
      <c r="A55" s="100"/>
      <c r="B55" s="85" t="s">
        <v>29</v>
      </c>
      <c r="C55" s="103"/>
      <c r="D55" s="85"/>
      <c r="E55" s="85"/>
      <c r="F55" s="74"/>
      <c r="G55" s="74"/>
      <c r="H55" s="74"/>
      <c r="I55" s="74"/>
      <c r="J55" s="98"/>
      <c r="K55" s="113" t="str">
        <f>IF(J55="","*","")</f>
        <v>*</v>
      </c>
      <c r="L55" s="122"/>
    </row>
    <row r="56" spans="1:18" ht="15.75" customHeight="1" x14ac:dyDescent="0.25">
      <c r="A56" s="100"/>
      <c r="B56" s="100"/>
      <c r="C56" s="103"/>
      <c r="D56" s="95" t="str">
        <f>IF($J$55="y","Purchase and Sale details","")</f>
        <v/>
      </c>
      <c r="E56" s="95"/>
      <c r="F56" s="95"/>
      <c r="G56" s="95"/>
      <c r="H56" s="68"/>
      <c r="I56" s="95"/>
      <c r="J56" s="105"/>
      <c r="K56" s="111"/>
      <c r="L56" s="120"/>
    </row>
    <row r="57" spans="1:18" x14ac:dyDescent="0.25">
      <c r="A57" s="100"/>
      <c r="B57" s="100"/>
      <c r="C57" s="103"/>
      <c r="D57" s="95" t="str">
        <f>IF($J$55="y","Valuation compliant with pre and post 2011
 ATO Valuations Guidelines ","")</f>
        <v/>
      </c>
      <c r="E57" s="95"/>
      <c r="F57" s="95"/>
      <c r="G57" s="95"/>
      <c r="H57" s="68"/>
      <c r="I57" s="95"/>
      <c r="J57" s="105"/>
      <c r="K57" s="111"/>
      <c r="L57" s="120"/>
    </row>
    <row r="58" spans="1:18" x14ac:dyDescent="0.25">
      <c r="A58" s="100"/>
      <c r="B58" s="100"/>
      <c r="C58" s="111" t="str">
        <f>IF($J$55 = "y","#","")</f>
        <v/>
      </c>
      <c r="D58" s="95" t="str">
        <f>IF($J$55="y","Confirmation  that it is not used by a member or related parties","")</f>
        <v/>
      </c>
      <c r="E58" s="95"/>
      <c r="F58" s="95"/>
      <c r="G58" s="95"/>
      <c r="H58" s="68"/>
      <c r="I58" s="95"/>
      <c r="J58" s="105"/>
      <c r="K58" s="111"/>
      <c r="L58" s="120"/>
    </row>
    <row r="59" spans="1:18" x14ac:dyDescent="0.25">
      <c r="A59" s="100"/>
      <c r="B59" s="100"/>
      <c r="C59" s="103"/>
      <c r="D59" s="95" t="str">
        <f>IF($J$55="y","Lease Agreement and Insurance ","")</f>
        <v/>
      </c>
      <c r="E59" s="95"/>
      <c r="F59" s="95"/>
      <c r="G59" s="95"/>
      <c r="H59" s="68"/>
      <c r="I59" s="95"/>
      <c r="J59" s="105"/>
      <c r="K59" s="111"/>
      <c r="L59" s="120"/>
    </row>
    <row r="60" spans="1:18" ht="21" x14ac:dyDescent="0.35">
      <c r="A60" s="100"/>
      <c r="B60" s="85" t="s">
        <v>13</v>
      </c>
      <c r="C60" s="103"/>
      <c r="D60" s="85"/>
      <c r="E60" s="85"/>
      <c r="F60" s="74"/>
      <c r="G60" s="74"/>
      <c r="H60" s="74"/>
      <c r="I60" s="74"/>
      <c r="J60" s="98"/>
      <c r="K60" s="113" t="str">
        <f>IF(J60="","*","")</f>
        <v>*</v>
      </c>
      <c r="L60" s="122"/>
    </row>
    <row r="61" spans="1:18" x14ac:dyDescent="0.25">
      <c r="A61" s="100"/>
      <c r="B61" s="100"/>
      <c r="C61" s="111" t="str">
        <f>IF($J$60 = "y","#","")</f>
        <v/>
      </c>
      <c r="D61" s="76" t="str">
        <f>IF($J$60="y","Signed Agreements confirming arms length commercial terms","")</f>
        <v/>
      </c>
      <c r="E61" s="76"/>
      <c r="F61" s="76"/>
      <c r="G61" s="69"/>
      <c r="H61" s="68"/>
      <c r="I61" s="69"/>
      <c r="J61" s="105"/>
      <c r="K61" s="111"/>
      <c r="L61" s="120"/>
    </row>
    <row r="62" spans="1:18" x14ac:dyDescent="0.25">
      <c r="A62" s="100"/>
      <c r="B62" s="100"/>
      <c r="C62" s="111" t="str">
        <f>IF($J$60 = "y","#","")</f>
        <v/>
      </c>
      <c r="D62" s="95" t="str">
        <f>IF($J$60="y","Details of related parties relationship with SMSF","")</f>
        <v/>
      </c>
      <c r="E62" s="95"/>
      <c r="F62" s="95"/>
      <c r="G62" s="95"/>
      <c r="H62" s="68"/>
      <c r="I62" s="95"/>
      <c r="J62" s="105"/>
      <c r="K62" s="111"/>
      <c r="L62" s="120"/>
    </row>
    <row r="63" spans="1:18" ht="21" x14ac:dyDescent="0.35">
      <c r="A63" s="100"/>
      <c r="B63" s="85" t="s">
        <v>5</v>
      </c>
      <c r="C63" s="103"/>
      <c r="D63" s="85"/>
      <c r="E63" s="85"/>
      <c r="F63" s="74"/>
      <c r="G63" s="74"/>
      <c r="H63" s="74"/>
      <c r="I63" s="74"/>
      <c r="J63" s="98"/>
      <c r="K63" s="113" t="str">
        <f>IF(J63="","*","")</f>
        <v>*</v>
      </c>
      <c r="L63" s="122"/>
    </row>
    <row r="64" spans="1:18" x14ac:dyDescent="0.25">
      <c r="A64" s="100"/>
      <c r="B64" s="100"/>
      <c r="C64" s="103"/>
      <c r="D64" s="76" t="str">
        <f>IF($J$63="y","Evidence of acquisition or sale (contract / invoice)","")</f>
        <v/>
      </c>
      <c r="E64" s="76"/>
      <c r="F64" s="76"/>
      <c r="G64" s="69"/>
      <c r="H64" s="68"/>
      <c r="I64" s="69"/>
      <c r="J64" s="105"/>
      <c r="K64" s="111"/>
      <c r="L64" s="120"/>
    </row>
    <row r="65" spans="1:12" x14ac:dyDescent="0.25">
      <c r="A65" s="100"/>
      <c r="B65" s="100"/>
      <c r="C65" s="103"/>
      <c r="D65" s="95" t="str">
        <f>IF($J$63="y","Independent Valuation compliant with ATO Valuations Guidelines ","")</f>
        <v/>
      </c>
      <c r="E65" s="95"/>
      <c r="F65" s="95"/>
      <c r="G65" s="95"/>
      <c r="H65" s="68"/>
      <c r="I65" s="95"/>
      <c r="J65" s="105"/>
      <c r="K65" s="111"/>
      <c r="L65" s="120"/>
    </row>
    <row r="66" spans="1:12" x14ac:dyDescent="0.25">
      <c r="A66" s="100"/>
      <c r="B66" s="100"/>
      <c r="C66" s="103"/>
      <c r="D66" s="76" t="str">
        <f>IF($J$63="y","Details of any income earned","")</f>
        <v/>
      </c>
      <c r="E66" s="76"/>
      <c r="F66" s="76"/>
      <c r="G66" s="69"/>
      <c r="H66" s="68"/>
      <c r="I66" s="69"/>
      <c r="J66" s="105"/>
      <c r="K66" s="111"/>
      <c r="L66" s="120"/>
    </row>
    <row r="67" spans="1:12" ht="21" x14ac:dyDescent="0.35">
      <c r="A67" s="100"/>
      <c r="B67" s="85" t="s">
        <v>6</v>
      </c>
      <c r="C67" s="103"/>
      <c r="D67" s="85"/>
      <c r="E67" s="85"/>
      <c r="F67" s="74"/>
      <c r="G67" s="74"/>
      <c r="H67" s="74"/>
      <c r="I67" s="74"/>
      <c r="J67" s="98"/>
      <c r="K67" s="113" t="str">
        <f>IF(J67="","*","")</f>
        <v>*</v>
      </c>
      <c r="L67" s="122"/>
    </row>
    <row r="68" spans="1:12" x14ac:dyDescent="0.25">
      <c r="A68" s="100"/>
      <c r="B68" s="100"/>
      <c r="C68" s="103"/>
      <c r="D68" s="76" t="str">
        <f>IF($J$67="y","Loan Account Statement for the year","")</f>
        <v/>
      </c>
      <c r="E68" s="76"/>
      <c r="F68" s="76"/>
      <c r="G68" s="69"/>
      <c r="H68" s="68"/>
      <c r="I68" s="69"/>
      <c r="J68" s="105"/>
      <c r="K68" s="111"/>
      <c r="L68" s="120"/>
    </row>
    <row r="69" spans="1:12" x14ac:dyDescent="0.25">
      <c r="A69" s="100"/>
      <c r="B69" s="100"/>
      <c r="C69" s="111" t="str">
        <f>IF($J$67 = "y","#","")</f>
        <v/>
      </c>
      <c r="D69" s="95" t="str">
        <f>IF($J$67="y","Signed Loan Agreement evidencing Limited Recourse Arrangement","")</f>
        <v/>
      </c>
      <c r="E69" s="95"/>
      <c r="F69" s="95"/>
      <c r="G69" s="95"/>
      <c r="H69" s="68"/>
      <c r="I69" s="95"/>
      <c r="J69" s="105"/>
      <c r="K69" s="111"/>
      <c r="L69" s="120"/>
    </row>
    <row r="70" spans="1:12" x14ac:dyDescent="0.25">
      <c r="A70" s="100"/>
      <c r="B70" s="100"/>
      <c r="C70" s="111" t="str">
        <f>IF($J$67 = "y","#","")</f>
        <v/>
      </c>
      <c r="D70" s="95" t="str">
        <f>IF($J$67="y","Signed Bare Trust Agreement evidencing Declaration of beneficial interest of fund","")</f>
        <v/>
      </c>
      <c r="E70" s="95"/>
      <c r="F70" s="95"/>
      <c r="G70" s="95"/>
      <c r="H70" s="68"/>
      <c r="I70" s="95"/>
      <c r="J70" s="105"/>
      <c r="K70" s="111"/>
      <c r="L70" s="120"/>
    </row>
    <row r="71" spans="1:12" ht="21" x14ac:dyDescent="0.35">
      <c r="A71" s="100"/>
      <c r="B71" s="85" t="s">
        <v>7</v>
      </c>
      <c r="C71" s="103"/>
      <c r="D71" s="85"/>
      <c r="E71" s="85"/>
      <c r="F71" s="74"/>
      <c r="G71" s="74"/>
      <c r="H71" s="74"/>
      <c r="I71" s="74"/>
      <c r="J71" s="98"/>
      <c r="K71" s="113" t="str">
        <f>IF(J71="","*","")</f>
        <v>*</v>
      </c>
      <c r="L71" s="122"/>
    </row>
    <row r="72" spans="1:12" x14ac:dyDescent="0.25">
      <c r="A72" s="100"/>
      <c r="B72" s="100"/>
      <c r="C72" s="103"/>
      <c r="D72" s="76" t="str">
        <f>IF($J$71="y","Details of Contributions per member. eg Concessional ,Employer, Member deductible etc","")</f>
        <v/>
      </c>
      <c r="E72" s="76"/>
      <c r="F72" s="76"/>
      <c r="G72" s="69"/>
      <c r="H72" s="68"/>
      <c r="I72" s="69"/>
      <c r="J72" s="105"/>
      <c r="K72" s="111"/>
      <c r="L72" s="120"/>
    </row>
    <row r="73" spans="1:12" x14ac:dyDescent="0.25">
      <c r="A73" s="100"/>
      <c r="B73" s="100"/>
      <c r="C73" s="111" t="str">
        <f>IF($J$71 = "y","#","")</f>
        <v/>
      </c>
      <c r="D73" s="76" t="str">
        <f>IF($J$71="y","Section 290 – 170 notice (Deduction for personal super contributions)","")</f>
        <v/>
      </c>
      <c r="E73" s="76"/>
      <c r="F73" s="76"/>
      <c r="G73" s="69"/>
      <c r="H73" s="68"/>
      <c r="I73" s="69"/>
      <c r="J73" s="105"/>
      <c r="K73" s="111"/>
      <c r="L73" s="120"/>
    </row>
    <row r="74" spans="1:12" x14ac:dyDescent="0.25">
      <c r="A74" s="100"/>
      <c r="B74" s="100"/>
      <c r="C74" s="111" t="str">
        <f>IF($J$71 = "y","#","")</f>
        <v/>
      </c>
      <c r="D74" s="76" t="str">
        <f>IF($J$71="y","Proof the member satisfied the “work test” if aged 65 or over","")</f>
        <v/>
      </c>
      <c r="E74" s="76"/>
      <c r="F74" s="76"/>
      <c r="G74" s="69"/>
      <c r="H74" s="68"/>
      <c r="I74" s="69"/>
      <c r="J74" s="105"/>
      <c r="K74" s="111"/>
      <c r="L74" s="120"/>
    </row>
    <row r="75" spans="1:12" x14ac:dyDescent="0.25">
      <c r="A75" s="100"/>
      <c r="B75" s="100"/>
      <c r="C75" s="103"/>
      <c r="D75" s="95" t="str">
        <f>IF($J$71="y","Signed ETP Roll In Documents, if there is roll in","")</f>
        <v/>
      </c>
      <c r="E75" s="95"/>
      <c r="F75" s="95"/>
      <c r="G75" s="95"/>
      <c r="H75" s="68"/>
      <c r="I75" s="95"/>
      <c r="J75" s="105"/>
      <c r="K75" s="112"/>
      <c r="L75" s="120"/>
    </row>
    <row r="76" spans="1:12" ht="21" x14ac:dyDescent="0.35">
      <c r="A76" s="100"/>
      <c r="B76" s="85" t="s">
        <v>3</v>
      </c>
      <c r="C76" s="103"/>
      <c r="D76" s="85"/>
      <c r="E76" s="85"/>
      <c r="F76" s="74"/>
      <c r="G76" s="74"/>
      <c r="H76" s="74"/>
      <c r="I76" s="74"/>
      <c r="J76" s="98"/>
      <c r="K76" s="113" t="str">
        <f>IF(J76="","*","")</f>
        <v>*</v>
      </c>
      <c r="L76" s="122"/>
    </row>
    <row r="77" spans="1:12" x14ac:dyDescent="0.25">
      <c r="A77" s="100"/>
      <c r="B77" s="100"/>
      <c r="C77" s="103"/>
      <c r="D77" s="76" t="str">
        <f>IF($J$76="y","Invoices for other Fund expenses","")</f>
        <v/>
      </c>
      <c r="E77" s="76"/>
      <c r="F77" s="69"/>
      <c r="G77" s="69"/>
      <c r="H77" s="68"/>
      <c r="I77" s="69"/>
      <c r="J77" s="105"/>
      <c r="K77" s="111"/>
      <c r="L77" s="120"/>
    </row>
    <row r="78" spans="1:12" x14ac:dyDescent="0.25">
      <c r="A78" s="100"/>
      <c r="B78" s="100"/>
      <c r="C78" s="103"/>
      <c r="D78" s="76" t="str">
        <f>IF($J$76="y","Details of insurance policies and premiums paid for members","")</f>
        <v/>
      </c>
      <c r="E78" s="76"/>
      <c r="F78" s="69"/>
      <c r="G78" s="69"/>
      <c r="H78" s="68"/>
      <c r="I78" s="69"/>
      <c r="J78" s="105"/>
      <c r="K78" s="111"/>
      <c r="L78" s="120"/>
    </row>
    <row r="79" spans="1:12" x14ac:dyDescent="0.25">
      <c r="A79" s="100"/>
      <c r="B79" s="100"/>
      <c r="C79" s="103"/>
      <c r="D79" s="76" t="str">
        <f>IF($J$76="y","Administration / Audit invoices","")</f>
        <v/>
      </c>
      <c r="E79" s="76"/>
      <c r="F79" s="72"/>
      <c r="G79" s="72"/>
      <c r="H79" s="68"/>
      <c r="I79" s="69"/>
      <c r="J79" s="105"/>
      <c r="K79" s="111"/>
      <c r="L79" s="120"/>
    </row>
    <row r="80" spans="1:12" ht="21" x14ac:dyDescent="0.35">
      <c r="A80" s="100"/>
      <c r="B80" s="85" t="s">
        <v>23</v>
      </c>
      <c r="C80" s="103"/>
      <c r="D80" s="85"/>
      <c r="E80" s="85"/>
      <c r="F80" s="74"/>
      <c r="G80" s="74"/>
      <c r="H80" s="74"/>
      <c r="I80" s="74"/>
      <c r="J80" s="98"/>
      <c r="K80" s="113" t="str">
        <f>IF(J80="","*","")</f>
        <v>*</v>
      </c>
      <c r="L80" s="122"/>
    </row>
    <row r="81" spans="1:13" x14ac:dyDescent="0.25">
      <c r="A81" s="100"/>
      <c r="B81" s="100"/>
      <c r="C81" s="111" t="str">
        <f>IF($J$80 = "y","#","")</f>
        <v/>
      </c>
      <c r="D81" s="76" t="str">
        <f>IF($J$80="y","Pension Establishment Documents &amp; Minutes","")</f>
        <v/>
      </c>
      <c r="E81" s="76"/>
      <c r="F81" s="76"/>
      <c r="G81" s="69"/>
      <c r="H81" s="68"/>
      <c r="I81" s="69"/>
      <c r="J81" s="105"/>
      <c r="K81" s="111"/>
      <c r="L81" s="120"/>
    </row>
    <row r="82" spans="1:13" x14ac:dyDescent="0.25">
      <c r="A82" s="100"/>
      <c r="B82" s="100"/>
      <c r="C82" s="111"/>
      <c r="D82" s="95" t="str">
        <f>IF($J$80="y","Pension Payments amounts to each Pensioner","")</f>
        <v/>
      </c>
      <c r="E82" s="95"/>
      <c r="F82" s="95"/>
      <c r="G82" s="95"/>
      <c r="H82" s="68"/>
      <c r="I82" s="95"/>
      <c r="J82" s="105"/>
      <c r="K82" s="111"/>
      <c r="L82" s="120"/>
    </row>
    <row r="83" spans="1:13" x14ac:dyDescent="0.25">
      <c r="A83" s="100"/>
      <c r="B83" s="100"/>
      <c r="C83" s="111" t="str">
        <f>IF($J$80 = "y","#","")</f>
        <v/>
      </c>
      <c r="D83" s="95" t="str">
        <f>IF($J$80="y","PAYG Summary if the recipient of the pension is less than 60","")</f>
        <v/>
      </c>
      <c r="E83" s="95"/>
      <c r="F83" s="95"/>
      <c r="G83" s="95"/>
      <c r="H83" s="68"/>
      <c r="I83" s="95"/>
      <c r="J83" s="105"/>
      <c r="K83" s="111"/>
      <c r="L83" s="120"/>
    </row>
    <row r="84" spans="1:13" ht="21" x14ac:dyDescent="0.35">
      <c r="A84" s="100"/>
      <c r="B84" s="85" t="s">
        <v>22</v>
      </c>
      <c r="C84" s="103"/>
      <c r="D84" s="85"/>
      <c r="E84" s="85"/>
      <c r="F84" s="74"/>
      <c r="G84" s="74"/>
      <c r="H84" s="74"/>
      <c r="I84" s="74"/>
      <c r="J84" s="98"/>
      <c r="K84" s="113" t="str">
        <f>IF(J84="","*","")</f>
        <v>*</v>
      </c>
      <c r="L84" s="122"/>
    </row>
    <row r="85" spans="1:13" x14ac:dyDescent="0.25">
      <c r="A85" s="100"/>
      <c r="B85" s="100"/>
      <c r="C85" s="103"/>
      <c r="D85" s="75" t="str">
        <f>IF($J$84="y","Rollover out statements","")</f>
        <v/>
      </c>
      <c r="E85" s="75"/>
      <c r="F85" s="75"/>
      <c r="G85" s="75"/>
      <c r="H85" s="68"/>
      <c r="I85" s="75"/>
      <c r="J85" s="105"/>
      <c r="K85" s="111"/>
      <c r="L85" s="120"/>
    </row>
    <row r="86" spans="1:13" x14ac:dyDescent="0.25">
      <c r="A86" s="100"/>
      <c r="B86" s="100"/>
      <c r="C86" s="111" t="str">
        <f t="shared" ref="C86:C88" si="0">IF($J$84 = "y","#","")</f>
        <v/>
      </c>
      <c r="D86" s="75" t="str">
        <f>IF($J$84="y","Confirmation from Receiving Fund","")</f>
        <v/>
      </c>
      <c r="E86" s="75"/>
      <c r="F86" s="75"/>
      <c r="G86" s="75"/>
      <c r="H86" s="68"/>
      <c r="I86" s="75"/>
      <c r="J86" s="105"/>
      <c r="K86" s="111"/>
      <c r="L86" s="120"/>
    </row>
    <row r="87" spans="1:13" x14ac:dyDescent="0.25">
      <c r="A87" s="100"/>
      <c r="B87" s="100"/>
      <c r="C87" s="111" t="str">
        <f t="shared" si="0"/>
        <v/>
      </c>
      <c r="D87" s="96" t="str">
        <f>IF($J$84="y","For Lump sum - Minutes of approval and confirm condition of release if &lt;65","")</f>
        <v/>
      </c>
      <c r="E87" s="96"/>
      <c r="F87" s="96"/>
      <c r="G87" s="96"/>
      <c r="H87" s="68"/>
      <c r="I87" s="96"/>
      <c r="J87" s="105"/>
      <c r="K87" s="111"/>
      <c r="L87" s="120"/>
    </row>
    <row r="88" spans="1:13" x14ac:dyDescent="0.25">
      <c r="A88" s="100"/>
      <c r="B88" s="100"/>
      <c r="C88" s="111" t="str">
        <f t="shared" si="0"/>
        <v/>
      </c>
      <c r="D88" s="96" t="str">
        <f>IF($J$84="y","For Death Benefits: Death Certificate and death benefit nominations","")</f>
        <v/>
      </c>
      <c r="E88" s="96"/>
      <c r="F88" s="96"/>
      <c r="G88" s="96"/>
      <c r="H88" s="68"/>
      <c r="I88" s="96"/>
      <c r="J88" s="105"/>
      <c r="K88" s="111"/>
      <c r="L88" s="120"/>
    </row>
    <row r="89" spans="1:13" x14ac:dyDescent="0.25">
      <c r="A89" s="100"/>
      <c r="B89" s="100"/>
      <c r="C89" s="111" t="str">
        <f>IF($J$84 = "y","#","")</f>
        <v/>
      </c>
      <c r="D89" s="96" t="str">
        <f>IF($J$84="y","Trustee Minutes documenting  their decision to whom the death benefits are paid","")</f>
        <v/>
      </c>
      <c r="E89" s="96"/>
      <c r="F89" s="96"/>
      <c r="G89" s="96"/>
      <c r="H89" s="68"/>
      <c r="I89" s="96"/>
      <c r="J89" s="105"/>
      <c r="K89" s="111"/>
      <c r="L89" s="120"/>
    </row>
    <row r="90" spans="1:13" ht="21" x14ac:dyDescent="0.35">
      <c r="A90" s="100"/>
      <c r="B90" s="85" t="s">
        <v>113</v>
      </c>
      <c r="C90" s="103"/>
      <c r="D90" s="96"/>
      <c r="E90" s="96"/>
      <c r="F90" s="96"/>
      <c r="G90" s="96"/>
      <c r="H90" s="96"/>
      <c r="I90" s="96"/>
      <c r="J90" s="105"/>
      <c r="K90" s="111"/>
      <c r="L90" s="123"/>
    </row>
    <row r="91" spans="1:13" ht="21" x14ac:dyDescent="0.3">
      <c r="A91" s="100"/>
      <c r="B91" s="111" t="s">
        <v>122</v>
      </c>
      <c r="C91" s="97" t="s">
        <v>30</v>
      </c>
      <c r="D91" s="97"/>
      <c r="E91" s="86"/>
      <c r="F91" s="75"/>
      <c r="G91" s="75"/>
      <c r="H91" s="92"/>
      <c r="I91" s="73"/>
      <c r="J91" s="105"/>
      <c r="K91" s="111"/>
      <c r="L91" s="120"/>
    </row>
    <row r="92" spans="1:13" ht="21" x14ac:dyDescent="0.3">
      <c r="A92" s="100"/>
      <c r="B92" s="111"/>
      <c r="C92" s="97" t="s">
        <v>70</v>
      </c>
      <c r="D92" s="97"/>
      <c r="E92" s="86"/>
      <c r="F92" s="75"/>
      <c r="G92" s="75"/>
      <c r="H92" s="92"/>
      <c r="I92" s="73"/>
      <c r="J92" s="105"/>
      <c r="K92" s="111"/>
      <c r="L92" s="120"/>
    </row>
    <row r="93" spans="1:13" ht="21" x14ac:dyDescent="0.3">
      <c r="A93" s="100"/>
      <c r="B93" s="111" t="s">
        <v>122</v>
      </c>
      <c r="C93" s="97" t="s">
        <v>4</v>
      </c>
      <c r="D93" s="97"/>
      <c r="E93" s="86"/>
      <c r="F93" s="75"/>
      <c r="G93" s="75"/>
      <c r="H93" s="92"/>
      <c r="I93" s="73"/>
      <c r="J93" s="105"/>
      <c r="K93" s="111"/>
      <c r="L93" s="120"/>
    </row>
    <row r="94" spans="1:13" ht="21" x14ac:dyDescent="0.3">
      <c r="A94" s="100"/>
      <c r="B94" s="111" t="s">
        <v>122</v>
      </c>
      <c r="C94" s="97" t="s">
        <v>115</v>
      </c>
      <c r="D94" s="97"/>
      <c r="E94" s="86"/>
      <c r="F94" s="75"/>
      <c r="G94" s="75"/>
      <c r="H94" s="92"/>
      <c r="I94" s="69"/>
      <c r="J94" s="105"/>
      <c r="K94" s="111"/>
      <c r="L94" s="120"/>
    </row>
    <row r="95" spans="1:13" ht="21" x14ac:dyDescent="0.35">
      <c r="A95" s="100"/>
      <c r="B95" s="100"/>
      <c r="C95" s="171"/>
      <c r="D95" s="171"/>
      <c r="E95" s="171"/>
      <c r="F95" s="171"/>
      <c r="G95" s="171"/>
      <c r="H95" s="171"/>
      <c r="I95" s="171"/>
      <c r="J95" s="171"/>
      <c r="K95" s="171"/>
      <c r="L95" s="124"/>
    </row>
    <row r="96" spans="1:13" ht="17.25" customHeight="1" x14ac:dyDescent="0.25">
      <c r="M96" s="67" t="s">
        <v>10</v>
      </c>
    </row>
    <row r="97" spans="13:13" x14ac:dyDescent="0.25">
      <c r="M97" s="67" t="s">
        <v>11</v>
      </c>
    </row>
    <row r="98" spans="13:13" x14ac:dyDescent="0.25">
      <c r="M98" s="67" t="s">
        <v>12</v>
      </c>
    </row>
    <row r="100" spans="13:13" x14ac:dyDescent="0.25">
      <c r="M100" s="67" t="s">
        <v>16</v>
      </c>
    </row>
    <row r="101" spans="13:13" x14ac:dyDescent="0.25">
      <c r="M101" s="67" t="s">
        <v>15</v>
      </c>
    </row>
    <row r="103" spans="13:13" x14ac:dyDescent="0.25">
      <c r="M103" s="67" t="s">
        <v>17</v>
      </c>
    </row>
    <row r="104" spans="13:13" x14ac:dyDescent="0.25">
      <c r="M104" s="67" t="s">
        <v>18</v>
      </c>
    </row>
    <row r="105" spans="13:13" x14ac:dyDescent="0.25">
      <c r="M105" s="67" t="s">
        <v>19</v>
      </c>
    </row>
    <row r="106" spans="13:13" x14ac:dyDescent="0.25">
      <c r="M106" s="67" t="s">
        <v>31</v>
      </c>
    </row>
    <row r="107" spans="13:13" x14ac:dyDescent="0.25">
      <c r="M107" s="67" t="s">
        <v>20</v>
      </c>
    </row>
    <row r="109" spans="13:13" x14ac:dyDescent="0.25">
      <c r="M109" s="67" t="s">
        <v>8</v>
      </c>
    </row>
    <row r="110" spans="13:13" x14ac:dyDescent="0.25">
      <c r="M110" s="67" t="s">
        <v>2</v>
      </c>
    </row>
    <row r="111" spans="13:13" x14ac:dyDescent="0.25">
      <c r="M111" s="67" t="s">
        <v>112</v>
      </c>
    </row>
  </sheetData>
  <sheetProtection selectLockedCells="1"/>
  <dataConsolidate/>
  <mergeCells count="13">
    <mergeCell ref="G14:H14"/>
    <mergeCell ref="B9:J11"/>
    <mergeCell ref="A1:K1"/>
    <mergeCell ref="C95:K95"/>
    <mergeCell ref="F4:G4"/>
    <mergeCell ref="B24:J24"/>
    <mergeCell ref="B13:J13"/>
    <mergeCell ref="J14:L14"/>
    <mergeCell ref="C14:F14"/>
    <mergeCell ref="J6:L6"/>
    <mergeCell ref="J4:L4"/>
    <mergeCell ref="J5:M5"/>
    <mergeCell ref="G25:H25"/>
  </mergeCells>
  <conditionalFormatting sqref="D32:I35">
    <cfRule type="expression" dxfId="91" priority="288">
      <formula>$J$31&lt;&gt;"N"</formula>
    </cfRule>
  </conditionalFormatting>
  <conditionalFormatting sqref="D37:I40">
    <cfRule type="expression" dxfId="90" priority="280">
      <formula>$J$36&lt;&gt;"N"</formula>
    </cfRule>
  </conditionalFormatting>
  <conditionalFormatting sqref="D46:I48">
    <cfRule type="expression" dxfId="89" priority="278">
      <formula>$J$45&lt;&gt;"N"</formula>
    </cfRule>
  </conditionalFormatting>
  <conditionalFormatting sqref="E50:I54">
    <cfRule type="expression" dxfId="88" priority="277">
      <formula>$J$49&lt;&gt;"N"</formula>
    </cfRule>
  </conditionalFormatting>
  <conditionalFormatting sqref="D56:I59">
    <cfRule type="expression" dxfId="87" priority="276">
      <formula>$J$55&lt;&gt;"N"</formula>
    </cfRule>
  </conditionalFormatting>
  <conditionalFormatting sqref="D61:G62 I61:I62">
    <cfRule type="expression" dxfId="86" priority="275">
      <formula>$J$60&lt;&gt;"N"</formula>
    </cfRule>
  </conditionalFormatting>
  <conditionalFormatting sqref="D64:I66">
    <cfRule type="expression" dxfId="85" priority="274">
      <formula>$J$63&lt;&gt;"N"</formula>
    </cfRule>
  </conditionalFormatting>
  <conditionalFormatting sqref="D68:I70">
    <cfRule type="expression" dxfId="84" priority="271">
      <formula>$J$67&lt;&gt;"N"</formula>
    </cfRule>
  </conditionalFormatting>
  <conditionalFormatting sqref="D72:G73 D75:G75 G74 H72:I75">
    <cfRule type="expression" dxfId="83" priority="269">
      <formula>$J$71&lt;&gt;"N"</formula>
    </cfRule>
  </conditionalFormatting>
  <conditionalFormatting sqref="D77:G78 H77:I79">
    <cfRule type="expression" dxfId="82" priority="267">
      <formula>$J$76&lt;&gt;"N"</formula>
    </cfRule>
  </conditionalFormatting>
  <conditionalFormatting sqref="D83:I83 D81:I81 I82 L81">
    <cfRule type="expression" dxfId="81" priority="266">
      <formula>$J$80&lt;&gt;"N"</formula>
    </cfRule>
  </conditionalFormatting>
  <conditionalFormatting sqref="C23:I23 E22:I22 D16:J16 D17:I21 L17:L22 J17:J22">
    <cfRule type="expression" dxfId="80" priority="265">
      <formula>$J$15&lt;&gt;"N"</formula>
    </cfRule>
  </conditionalFormatting>
  <conditionalFormatting sqref="D27:I28">
    <cfRule type="expression" dxfId="79" priority="263">
      <formula>$J$26&lt;&gt;"N"</formula>
    </cfRule>
  </conditionalFormatting>
  <conditionalFormatting sqref="H37:H40">
    <cfRule type="expression" dxfId="78" priority="256">
      <formula>$J$36="y"</formula>
    </cfRule>
  </conditionalFormatting>
  <conditionalFormatting sqref="D42:G42 H42:I44 E43:G44">
    <cfRule type="expression" dxfId="77" priority="245">
      <formula>$J$41&lt;&gt;"N"</formula>
    </cfRule>
  </conditionalFormatting>
  <conditionalFormatting sqref="H46:H48">
    <cfRule type="expression" dxfId="76" priority="241">
      <formula>$J$45="y"</formula>
    </cfRule>
  </conditionalFormatting>
  <conditionalFormatting sqref="H50:H54">
    <cfRule type="expression" dxfId="75" priority="238">
      <formula>$J$49="y"</formula>
    </cfRule>
  </conditionalFormatting>
  <conditionalFormatting sqref="H64:H66">
    <cfRule type="expression" dxfId="74" priority="232">
      <formula>$J$63="y"</formula>
    </cfRule>
  </conditionalFormatting>
  <conditionalFormatting sqref="H68:H70">
    <cfRule type="expression" dxfId="73" priority="223">
      <formula>$J$67="y"</formula>
    </cfRule>
  </conditionalFormatting>
  <conditionalFormatting sqref="H72:H75">
    <cfRule type="expression" dxfId="72" priority="217">
      <formula>$J$71="Y"</formula>
    </cfRule>
  </conditionalFormatting>
  <conditionalFormatting sqref="H77:H79">
    <cfRule type="expression" dxfId="71" priority="211">
      <formula>$J$76="Y"</formula>
    </cfRule>
  </conditionalFormatting>
  <conditionalFormatting sqref="H81:H83">
    <cfRule type="expression" dxfId="70" priority="208">
      <formula>$J$80="y"</formula>
    </cfRule>
  </conditionalFormatting>
  <conditionalFormatting sqref="H56:H59">
    <cfRule type="expression" dxfId="69" priority="199">
      <formula>$J$55="y"</formula>
    </cfRule>
  </conditionalFormatting>
  <conditionalFormatting sqref="H32:H35">
    <cfRule type="expression" dxfId="68" priority="193">
      <formula>$J$31="y"</formula>
    </cfRule>
  </conditionalFormatting>
  <conditionalFormatting sqref="D30:I30">
    <cfRule type="expression" dxfId="67" priority="191">
      <formula>$J$29&lt;&gt;"N"</formula>
    </cfRule>
  </conditionalFormatting>
  <conditionalFormatting sqref="H30">
    <cfRule type="expression" dxfId="66" priority="190">
      <formula>$J$29="Y"</formula>
    </cfRule>
  </conditionalFormatting>
  <conditionalFormatting sqref="H42:H44">
    <cfRule type="expression" dxfId="65" priority="165">
      <formula>$J$41="Y"</formula>
    </cfRule>
  </conditionalFormatting>
  <conditionalFormatting sqref="H27:H28">
    <cfRule type="expression" dxfId="64" priority="156">
      <formula>$J$26="y"</formula>
    </cfRule>
  </conditionalFormatting>
  <conditionalFormatting sqref="H17:H22 L17:L22">
    <cfRule type="expression" dxfId="63" priority="134">
      <formula>$J$15="y"</formula>
    </cfRule>
  </conditionalFormatting>
  <conditionalFormatting sqref="J23 J3 J14 J7">
    <cfRule type="expression" dxfId="62" priority="88">
      <formula>$J$15="N"</formula>
    </cfRule>
  </conditionalFormatting>
  <conditionalFormatting sqref="D86:F86">
    <cfRule type="expression" dxfId="61" priority="77">
      <formula>$J$84="N"</formula>
    </cfRule>
  </conditionalFormatting>
  <conditionalFormatting sqref="D85:G90 I85:I90">
    <cfRule type="expression" dxfId="60" priority="84">
      <formula>$J$84&lt;&gt;"N"</formula>
    </cfRule>
  </conditionalFormatting>
  <conditionalFormatting sqref="H85:H89">
    <cfRule type="expression" dxfId="59" priority="72">
      <formula>$J$84&lt;&gt;"N"</formula>
    </cfRule>
  </conditionalFormatting>
  <conditionalFormatting sqref="H85:H89">
    <cfRule type="expression" dxfId="58" priority="71">
      <formula>$J$84="Y"</formula>
    </cfRule>
  </conditionalFormatting>
  <conditionalFormatting sqref="D82:G82">
    <cfRule type="expression" dxfId="57" priority="68">
      <formula>$J$80&lt;&gt;"N"</formula>
    </cfRule>
  </conditionalFormatting>
  <conditionalFormatting sqref="D79:E79">
    <cfRule type="expression" dxfId="56" priority="67">
      <formula>$J$76&lt;&gt;"N"</formula>
    </cfRule>
  </conditionalFormatting>
  <conditionalFormatting sqref="D74:F74">
    <cfRule type="expression" dxfId="55" priority="66">
      <formula>$J$71&lt;&gt;"N"</formula>
    </cfRule>
  </conditionalFormatting>
  <conditionalFormatting sqref="D50:D54">
    <cfRule type="expression" dxfId="54" priority="61">
      <formula>$J$45&lt;&gt;"N"</formula>
    </cfRule>
  </conditionalFormatting>
  <conditionalFormatting sqref="H90">
    <cfRule type="expression" dxfId="53" priority="60">
      <formula>$J$84&lt;&gt;"N"</formula>
    </cfRule>
  </conditionalFormatting>
  <conditionalFormatting sqref="J2">
    <cfRule type="expression" dxfId="52" priority="59">
      <formula>$J$15="N"</formula>
    </cfRule>
  </conditionalFormatting>
  <conditionalFormatting sqref="H61:H62">
    <cfRule type="expression" dxfId="51" priority="57">
      <formula>$J$55&lt;&gt;"N"</formula>
    </cfRule>
  </conditionalFormatting>
  <conditionalFormatting sqref="H61:H62">
    <cfRule type="expression" dxfId="50" priority="56">
      <formula>$J$55="y"</formula>
    </cfRule>
  </conditionalFormatting>
  <conditionalFormatting sqref="H1:H8 G9:G11 H12:H13 L17:L22 H15:H24 H26:H1048576">
    <cfRule type="cellIs" dxfId="49" priority="55" operator="equal">
      <formula>"N"</formula>
    </cfRule>
  </conditionalFormatting>
  <conditionalFormatting sqref="D22">
    <cfRule type="expression" dxfId="48" priority="52">
      <formula>$J$15&lt;&gt;"N"</formula>
    </cfRule>
  </conditionalFormatting>
  <conditionalFormatting sqref="L32:L35">
    <cfRule type="expression" dxfId="47" priority="46">
      <formula>$J$31&lt;&gt;"N"</formula>
    </cfRule>
  </conditionalFormatting>
  <conditionalFormatting sqref="L37:L40">
    <cfRule type="expression" dxfId="46" priority="45">
      <formula>$J$36&lt;&gt;"N"</formula>
    </cfRule>
  </conditionalFormatting>
  <conditionalFormatting sqref="L46:L48">
    <cfRule type="expression" dxfId="45" priority="44">
      <formula>$J$45&lt;&gt;"N"</formula>
    </cfRule>
  </conditionalFormatting>
  <conditionalFormatting sqref="L50:L54">
    <cfRule type="expression" dxfId="44" priority="43">
      <formula>$J$49&lt;&gt;"N"</formula>
    </cfRule>
  </conditionalFormatting>
  <conditionalFormatting sqref="L56:L59">
    <cfRule type="expression" dxfId="43" priority="42">
      <formula>$J$55&lt;&gt;"N"</formula>
    </cfRule>
  </conditionalFormatting>
  <conditionalFormatting sqref="L64:L66">
    <cfRule type="expression" dxfId="42" priority="41">
      <formula>$J$63&lt;&gt;"N"</formula>
    </cfRule>
  </conditionalFormatting>
  <conditionalFormatting sqref="L68:L70">
    <cfRule type="expression" dxfId="41" priority="40">
      <formula>$J$67&lt;&gt;"N"</formula>
    </cfRule>
  </conditionalFormatting>
  <conditionalFormatting sqref="L72:L75">
    <cfRule type="expression" dxfId="40" priority="39">
      <formula>$J$71&lt;&gt;"N"</formula>
    </cfRule>
  </conditionalFormatting>
  <conditionalFormatting sqref="L77:L79">
    <cfRule type="expression" dxfId="39" priority="38">
      <formula>$J$76&lt;&gt;"N"</formula>
    </cfRule>
  </conditionalFormatting>
  <conditionalFormatting sqref="L83">
    <cfRule type="expression" dxfId="38" priority="37">
      <formula>$J$80&lt;&gt;"N"</formula>
    </cfRule>
  </conditionalFormatting>
  <conditionalFormatting sqref="L27:L28">
    <cfRule type="expression" dxfId="37" priority="36">
      <formula>$J$26&lt;&gt;"N"</formula>
    </cfRule>
  </conditionalFormatting>
  <conditionalFormatting sqref="L37:L40">
    <cfRule type="expression" dxfId="36" priority="35">
      <formula>$J$36="y"</formula>
    </cfRule>
  </conditionalFormatting>
  <conditionalFormatting sqref="L42:L44">
    <cfRule type="expression" dxfId="35" priority="34">
      <formula>$J$41&lt;&gt;"N"</formula>
    </cfRule>
  </conditionalFormatting>
  <conditionalFormatting sqref="L46:L48">
    <cfRule type="expression" dxfId="34" priority="33">
      <formula>$J$45="y"</formula>
    </cfRule>
  </conditionalFormatting>
  <conditionalFormatting sqref="L50:L54">
    <cfRule type="expression" dxfId="33" priority="32">
      <formula>$J$49="y"</formula>
    </cfRule>
  </conditionalFormatting>
  <conditionalFormatting sqref="L64:L66">
    <cfRule type="expression" dxfId="32" priority="31">
      <formula>$J$63="y"</formula>
    </cfRule>
  </conditionalFormatting>
  <conditionalFormatting sqref="L68:L70">
    <cfRule type="expression" dxfId="31" priority="30">
      <formula>$J$67="y"</formula>
    </cfRule>
  </conditionalFormatting>
  <conditionalFormatting sqref="L72:L75">
    <cfRule type="expression" dxfId="30" priority="29">
      <formula>$J$71="Y"</formula>
    </cfRule>
  </conditionalFormatting>
  <conditionalFormatting sqref="L77:L79">
    <cfRule type="expression" dxfId="29" priority="28">
      <formula>$J$76="Y"</formula>
    </cfRule>
  </conditionalFormatting>
  <conditionalFormatting sqref="L81:L83">
    <cfRule type="expression" dxfId="28" priority="27">
      <formula>$J$80="y"</formula>
    </cfRule>
  </conditionalFormatting>
  <conditionalFormatting sqref="L56:L59">
    <cfRule type="expression" dxfId="27" priority="26">
      <formula>$J$55="y"</formula>
    </cfRule>
  </conditionalFormatting>
  <conditionalFormatting sqref="L32:L35">
    <cfRule type="expression" dxfId="26" priority="25">
      <formula>$J$31="y"</formula>
    </cfRule>
  </conditionalFormatting>
  <conditionalFormatting sqref="L30">
    <cfRule type="expression" dxfId="25" priority="24">
      <formula>$J$29&lt;&gt;"N"</formula>
    </cfRule>
  </conditionalFormatting>
  <conditionalFormatting sqref="L30">
    <cfRule type="expression" dxfId="24" priority="23">
      <formula>$J$29="Y"</formula>
    </cfRule>
  </conditionalFormatting>
  <conditionalFormatting sqref="L42:L44">
    <cfRule type="expression" dxfId="23" priority="22">
      <formula>$J$41="Y"</formula>
    </cfRule>
  </conditionalFormatting>
  <conditionalFormatting sqref="L27:L28">
    <cfRule type="expression" dxfId="22" priority="21">
      <formula>$J$26="y"</formula>
    </cfRule>
  </conditionalFormatting>
  <conditionalFormatting sqref="L85:L89">
    <cfRule type="expression" dxfId="21" priority="20">
      <formula>$J$84&lt;&gt;"N"</formula>
    </cfRule>
  </conditionalFormatting>
  <conditionalFormatting sqref="L85:L89">
    <cfRule type="expression" dxfId="20" priority="19">
      <formula>$J$84="Y"</formula>
    </cfRule>
  </conditionalFormatting>
  <conditionalFormatting sqref="L90">
    <cfRule type="expression" dxfId="19" priority="18">
      <formula>$J$84&lt;&gt;"N"</formula>
    </cfRule>
  </conditionalFormatting>
  <conditionalFormatting sqref="L61:L62">
    <cfRule type="expression" dxfId="18" priority="17">
      <formula>$J$55&lt;&gt;"N"</formula>
    </cfRule>
  </conditionalFormatting>
  <conditionalFormatting sqref="L61:L62">
    <cfRule type="expression" dxfId="17" priority="16">
      <formula>$J$55="y"</formula>
    </cfRule>
  </conditionalFormatting>
  <conditionalFormatting sqref="L27:L94">
    <cfRule type="cellIs" dxfId="16" priority="15" operator="equal">
      <formula>"N"</formula>
    </cfRule>
  </conditionalFormatting>
  <conditionalFormatting sqref="D43">
    <cfRule type="expression" dxfId="15" priority="14">
      <formula>$J$41&lt;&gt;"N"</formula>
    </cfRule>
  </conditionalFormatting>
  <conditionalFormatting sqref="D44">
    <cfRule type="expression" dxfId="14" priority="13">
      <formula>$J$41&lt;&gt;"N"</formula>
    </cfRule>
  </conditionalFormatting>
  <conditionalFormatting sqref="B14">
    <cfRule type="expression" dxfId="13" priority="12">
      <formula>$J$15="N"</formula>
    </cfRule>
  </conditionalFormatting>
  <conditionalFormatting sqref="C14">
    <cfRule type="expression" dxfId="12" priority="11">
      <formula>$J$15="N"</formula>
    </cfRule>
  </conditionalFormatting>
  <conditionalFormatting sqref="G14">
    <cfRule type="expression" dxfId="11" priority="10">
      <formula>$J$15="N"</formula>
    </cfRule>
  </conditionalFormatting>
  <conditionalFormatting sqref="L91:L94">
    <cfRule type="expression" dxfId="10" priority="9">
      <formula>$J$84&lt;&gt;"N"</formula>
    </cfRule>
  </conditionalFormatting>
  <conditionalFormatting sqref="L91:L94">
    <cfRule type="expression" dxfId="9" priority="8">
      <formula>$J$84="Y"</formula>
    </cfRule>
  </conditionalFormatting>
  <conditionalFormatting sqref="J6">
    <cfRule type="expression" dxfId="8" priority="7">
      <formula>$J$15="N"</formula>
    </cfRule>
  </conditionalFormatting>
  <conditionalFormatting sqref="J4">
    <cfRule type="expression" dxfId="7" priority="6">
      <formula>$J$15="N"</formula>
    </cfRule>
  </conditionalFormatting>
  <conditionalFormatting sqref="J5">
    <cfRule type="expression" dxfId="6" priority="5">
      <formula>$J$15="N"</formula>
    </cfRule>
  </conditionalFormatting>
  <conditionalFormatting sqref="G25">
    <cfRule type="expression" dxfId="5" priority="3">
      <formula>$J$15="N"</formula>
    </cfRule>
  </conditionalFormatting>
  <conditionalFormatting sqref="L13">
    <cfRule type="expression" dxfId="4" priority="1">
      <formula>$J$15="N"</formula>
    </cfRule>
  </conditionalFormatting>
  <conditionalFormatting sqref="L12">
    <cfRule type="expression" dxfId="3" priority="2">
      <formula>$J$15="N"</formula>
    </cfRule>
  </conditionalFormatting>
  <dataValidations count="1">
    <dataValidation type="list" allowBlank="1" showInputMessage="1" showErrorMessage="1" sqref="H72:H75 H85:H94 J95 H18:H22 H77:H79 H81:H83 H68:H70 H64:H66 H61:H62 H56:H59 H50:H54 H46:H48 H42:H44 H37:H40 H32:H35 H30 H27:H28">
      <formula1>$M$109:$M$112</formula1>
    </dataValidation>
  </dataValidations>
  <hyperlinks>
    <hyperlink ref="D74" location="_WORK_TEST_DECLARATION" display="_WORK_TEST_DECLARATION"/>
  </hyperlinks>
  <pageMargins left="0.23622047244094491" right="0.23622047244094491" top="0.74803149606299213" bottom="0.74803149606299213" header="0.31496062992125984" footer="0.31496062992125984"/>
  <pageSetup paperSize="9" scale="65" fitToHeight="0" orientation="portrait" r:id="rId1"/>
  <headerFooter>
    <oddFooter>&amp;L&amp;P</oddFooter>
  </headerFooter>
  <rowBreaks count="1" manualBreakCount="1">
    <brk id="62"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Sheet1!$A$2:$A$3</xm:f>
          </x14:formula1>
          <xm:sqref>J26 J15 J29 J84 J80 J76 J71 J67 J63 J60 J55 J49 J45 J41 J36 J31</xm:sqref>
        </x14:dataValidation>
        <x14:dataValidation type="list" allowBlank="1" showInputMessage="1" showErrorMessage="1">
          <x14:formula1>
            <xm:f>Sheet1!$A$6:$A$9</xm:f>
          </x14:formula1>
          <xm:sqref>H17</xm:sqref>
        </x14:dataValidation>
        <x14:dataValidation type="list" allowBlank="1" showInputMessage="1" showErrorMessage="1">
          <x14:formula1>
            <xm:f>Sheet1!$A$18:$A$23</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B1:F90"/>
  <sheetViews>
    <sheetView zoomScale="110" zoomScaleNormal="110" workbookViewId="0">
      <selection activeCell="H91" sqref="H91"/>
    </sheetView>
  </sheetViews>
  <sheetFormatPr defaultRowHeight="15" x14ac:dyDescent="0.25"/>
  <cols>
    <col min="1" max="1" width="2.42578125" customWidth="1"/>
    <col min="2" max="2" width="14" style="56" bestFit="1" customWidth="1"/>
    <col min="3" max="3" width="47.140625" customWidth="1"/>
    <col min="4" max="4" width="11.28515625" customWidth="1"/>
    <col min="5" max="5" width="11.85546875" customWidth="1"/>
    <col min="6" max="6" width="11.28515625" customWidth="1"/>
  </cols>
  <sheetData>
    <row r="1" spans="2:6" ht="46.5" customHeight="1" x14ac:dyDescent="0.7">
      <c r="B1" s="188" t="s">
        <v>36</v>
      </c>
      <c r="C1" s="188"/>
      <c r="D1" s="188"/>
      <c r="E1" s="188"/>
      <c r="F1" s="188"/>
    </row>
    <row r="2" spans="2:6" x14ac:dyDescent="0.25">
      <c r="B2" s="56" t="s">
        <v>0</v>
      </c>
      <c r="C2" s="21"/>
      <c r="D2" s="182"/>
      <c r="E2" s="183"/>
      <c r="F2" s="184"/>
    </row>
    <row r="3" spans="2:6" x14ac:dyDescent="0.25">
      <c r="B3" s="56" t="s">
        <v>32</v>
      </c>
      <c r="C3" s="22" t="s">
        <v>33</v>
      </c>
      <c r="D3" s="185"/>
      <c r="E3" s="186"/>
      <c r="F3" s="187"/>
    </row>
    <row r="4" spans="2:6" x14ac:dyDescent="0.25">
      <c r="B4" s="56" t="s">
        <v>34</v>
      </c>
      <c r="C4" s="1" t="s">
        <v>35</v>
      </c>
      <c r="D4" s="185"/>
      <c r="E4" s="186"/>
      <c r="F4" s="187"/>
    </row>
    <row r="5" spans="2:6" x14ac:dyDescent="0.25">
      <c r="C5" s="24"/>
      <c r="D5" s="185"/>
      <c r="E5" s="186"/>
      <c r="F5" s="187"/>
    </row>
    <row r="6" spans="2:6" x14ac:dyDescent="0.25">
      <c r="B6" s="57" t="s">
        <v>37</v>
      </c>
      <c r="C6" s="2" t="s">
        <v>38</v>
      </c>
      <c r="D6" s="2" t="s">
        <v>123</v>
      </c>
      <c r="E6" s="2" t="s">
        <v>124</v>
      </c>
      <c r="F6" s="2" t="s">
        <v>39</v>
      </c>
    </row>
    <row r="7" spans="2:6" x14ac:dyDescent="0.25">
      <c r="C7" s="3" t="s">
        <v>40</v>
      </c>
      <c r="D7" s="4"/>
      <c r="E7" s="4"/>
      <c r="F7" s="5">
        <v>0</v>
      </c>
    </row>
    <row r="8" spans="2:6" x14ac:dyDescent="0.25">
      <c r="B8" s="58"/>
      <c r="C8" s="6"/>
      <c r="D8" s="7"/>
      <c r="E8" s="7"/>
      <c r="F8" s="4">
        <f>F7-'Bank Transactions'!$D8+'Bank Transactions'!$E8</f>
        <v>0</v>
      </c>
    </row>
    <row r="9" spans="2:6" x14ac:dyDescent="0.25">
      <c r="B9" s="58"/>
      <c r="C9" s="6"/>
      <c r="D9" s="7"/>
      <c r="E9" s="7"/>
      <c r="F9" s="4">
        <f>F8-'Bank Transactions'!$D9+'Bank Transactions'!$E9</f>
        <v>0</v>
      </c>
    </row>
    <row r="10" spans="2:6" x14ac:dyDescent="0.25">
      <c r="B10" s="58"/>
      <c r="C10" s="6"/>
      <c r="D10" s="7"/>
      <c r="E10" s="7"/>
      <c r="F10" s="4">
        <f>F9-'Bank Transactions'!$D10+'Bank Transactions'!$E10</f>
        <v>0</v>
      </c>
    </row>
    <row r="11" spans="2:6" x14ac:dyDescent="0.25">
      <c r="B11" s="58"/>
      <c r="C11" s="6"/>
      <c r="D11" s="7"/>
      <c r="E11" s="7"/>
      <c r="F11" s="4">
        <f>F10-'Bank Transactions'!$D11+'Bank Transactions'!$E11</f>
        <v>0</v>
      </c>
    </row>
    <row r="12" spans="2:6" x14ac:dyDescent="0.25">
      <c r="B12" s="58"/>
      <c r="C12" s="6"/>
      <c r="D12" s="7"/>
      <c r="E12" s="7"/>
      <c r="F12" s="4">
        <f>F11-'Bank Transactions'!$D12+'Bank Transactions'!$E12</f>
        <v>0</v>
      </c>
    </row>
    <row r="13" spans="2:6" x14ac:dyDescent="0.25">
      <c r="B13" s="58"/>
      <c r="C13" s="6"/>
      <c r="D13" s="7"/>
      <c r="E13" s="7"/>
      <c r="F13" s="4">
        <f>F12-'Bank Transactions'!$D13+'Bank Transactions'!$E13</f>
        <v>0</v>
      </c>
    </row>
    <row r="14" spans="2:6" x14ac:dyDescent="0.25">
      <c r="B14" s="58"/>
      <c r="C14" s="6"/>
      <c r="D14" s="7"/>
      <c r="E14" s="7"/>
      <c r="F14" s="4">
        <f>F13-'Bank Transactions'!$D14+'Bank Transactions'!$E14</f>
        <v>0</v>
      </c>
    </row>
    <row r="15" spans="2:6" x14ac:dyDescent="0.25">
      <c r="B15" s="58"/>
      <c r="C15" s="6"/>
      <c r="D15" s="7"/>
      <c r="E15" s="7"/>
      <c r="F15" s="4">
        <f>F14-'Bank Transactions'!$D15+'Bank Transactions'!$E15</f>
        <v>0</v>
      </c>
    </row>
    <row r="16" spans="2:6" x14ac:dyDescent="0.25">
      <c r="B16" s="58"/>
      <c r="C16" s="6"/>
      <c r="D16" s="7"/>
      <c r="E16" s="7"/>
      <c r="F16" s="4">
        <f>F15-'Bank Transactions'!$D16+'Bank Transactions'!$E16</f>
        <v>0</v>
      </c>
    </row>
    <row r="17" spans="2:6" x14ac:dyDescent="0.25">
      <c r="B17" s="58"/>
      <c r="C17" s="6"/>
      <c r="D17" s="7"/>
      <c r="E17" s="7"/>
      <c r="F17" s="4">
        <f>F16-'Bank Transactions'!$D17+'Bank Transactions'!$E17</f>
        <v>0</v>
      </c>
    </row>
    <row r="18" spans="2:6" x14ac:dyDescent="0.25">
      <c r="B18" s="58"/>
      <c r="C18" s="6"/>
      <c r="D18" s="7"/>
      <c r="E18" s="7"/>
      <c r="F18" s="4">
        <f>F17-'Bank Transactions'!$D18+'Bank Transactions'!$E18</f>
        <v>0</v>
      </c>
    </row>
    <row r="19" spans="2:6" x14ac:dyDescent="0.25">
      <c r="B19" s="58"/>
      <c r="C19" s="65"/>
      <c r="D19" s="7"/>
      <c r="E19" s="7"/>
      <c r="F19" s="4">
        <f>F18-'Bank Transactions'!$D19+'Bank Transactions'!$E19</f>
        <v>0</v>
      </c>
    </row>
    <row r="20" spans="2:6" x14ac:dyDescent="0.25">
      <c r="B20" s="58"/>
      <c r="C20" s="6"/>
      <c r="D20" s="7"/>
      <c r="E20" s="7"/>
      <c r="F20" s="4">
        <f>F19-'Bank Transactions'!$D20+'Bank Transactions'!$E20</f>
        <v>0</v>
      </c>
    </row>
    <row r="21" spans="2:6" x14ac:dyDescent="0.25">
      <c r="B21" s="58"/>
      <c r="C21" s="6"/>
      <c r="D21" s="7"/>
      <c r="E21" s="7"/>
      <c r="F21" s="4">
        <f>F20-'Bank Transactions'!$D21+'Bank Transactions'!$E21</f>
        <v>0</v>
      </c>
    </row>
    <row r="22" spans="2:6" x14ac:dyDescent="0.25">
      <c r="B22" s="58"/>
      <c r="C22" s="6"/>
      <c r="D22" s="7"/>
      <c r="E22" s="7"/>
      <c r="F22" s="4">
        <f>F21-'Bank Transactions'!$D22+'Bank Transactions'!$E22</f>
        <v>0</v>
      </c>
    </row>
    <row r="23" spans="2:6" x14ac:dyDescent="0.25">
      <c r="B23" s="58"/>
      <c r="C23" s="6"/>
      <c r="D23" s="7"/>
      <c r="E23" s="7"/>
      <c r="F23" s="4">
        <f>F22-'Bank Transactions'!$D23+'Bank Transactions'!$E23</f>
        <v>0</v>
      </c>
    </row>
    <row r="24" spans="2:6" x14ac:dyDescent="0.25">
      <c r="B24" s="58"/>
      <c r="C24" s="6"/>
      <c r="D24" s="7"/>
      <c r="E24" s="7"/>
      <c r="F24" s="4">
        <f>F23-'Bank Transactions'!$D24+'Bank Transactions'!$E24</f>
        <v>0</v>
      </c>
    </row>
    <row r="25" spans="2:6" x14ac:dyDescent="0.25">
      <c r="B25" s="58"/>
      <c r="C25" s="6"/>
      <c r="D25" s="7"/>
      <c r="E25" s="7"/>
      <c r="F25" s="4">
        <f>F24-'Bank Transactions'!$D25+'Bank Transactions'!$E25</f>
        <v>0</v>
      </c>
    </row>
    <row r="26" spans="2:6" x14ac:dyDescent="0.25">
      <c r="B26" s="58"/>
      <c r="C26" s="6"/>
      <c r="D26" s="7"/>
      <c r="E26" s="7"/>
      <c r="F26" s="4">
        <f>F25-'Bank Transactions'!$D26+'Bank Transactions'!$E26</f>
        <v>0</v>
      </c>
    </row>
    <row r="27" spans="2:6" x14ac:dyDescent="0.25">
      <c r="B27" s="58"/>
      <c r="C27" s="6"/>
      <c r="D27" s="7"/>
      <c r="E27" s="7"/>
      <c r="F27" s="4">
        <f>F26-'Bank Transactions'!$D27+'Bank Transactions'!$E27</f>
        <v>0</v>
      </c>
    </row>
    <row r="28" spans="2:6" x14ac:dyDescent="0.25">
      <c r="B28" s="58"/>
      <c r="C28" s="6"/>
      <c r="D28" s="7"/>
      <c r="E28" s="7"/>
      <c r="F28" s="4">
        <f>F27-'Bank Transactions'!$D28+'Bank Transactions'!$E28</f>
        <v>0</v>
      </c>
    </row>
    <row r="29" spans="2:6" x14ac:dyDescent="0.25">
      <c r="B29" s="58"/>
      <c r="C29" s="6"/>
      <c r="D29" s="7"/>
      <c r="E29" s="7"/>
      <c r="F29" s="4">
        <f>F28-'Bank Transactions'!$D29+'Bank Transactions'!$E29</f>
        <v>0</v>
      </c>
    </row>
    <row r="30" spans="2:6" x14ac:dyDescent="0.25">
      <c r="B30" s="58"/>
      <c r="C30" s="6"/>
      <c r="D30" s="7"/>
      <c r="E30" s="7"/>
      <c r="F30" s="4">
        <f>F29-'Bank Transactions'!$D30+'Bank Transactions'!$E30</f>
        <v>0</v>
      </c>
    </row>
    <row r="31" spans="2:6" x14ac:dyDescent="0.25">
      <c r="B31" s="58"/>
      <c r="C31" s="6"/>
      <c r="D31" s="7"/>
      <c r="E31" s="7"/>
      <c r="F31" s="4">
        <f>F30-'Bank Transactions'!$D31+'Bank Transactions'!$E31</f>
        <v>0</v>
      </c>
    </row>
    <row r="32" spans="2:6" x14ac:dyDescent="0.25">
      <c r="B32" s="58"/>
      <c r="C32" s="6"/>
      <c r="D32" s="7"/>
      <c r="E32" s="7"/>
      <c r="F32" s="4">
        <f>F31-'Bank Transactions'!$D32+'Bank Transactions'!$E32</f>
        <v>0</v>
      </c>
    </row>
    <row r="33" spans="2:6" x14ac:dyDescent="0.25">
      <c r="B33" s="58"/>
      <c r="C33" s="6"/>
      <c r="D33" s="7"/>
      <c r="E33" s="7"/>
      <c r="F33" s="4">
        <f>F32-'Bank Transactions'!$D33+'Bank Transactions'!$E33</f>
        <v>0</v>
      </c>
    </row>
    <row r="34" spans="2:6" x14ac:dyDescent="0.25">
      <c r="B34" s="58"/>
      <c r="C34" s="6"/>
      <c r="D34" s="7"/>
      <c r="E34" s="7"/>
      <c r="F34" s="4">
        <f>F33-'Bank Transactions'!$D34+'Bank Transactions'!$E34</f>
        <v>0</v>
      </c>
    </row>
    <row r="35" spans="2:6" x14ac:dyDescent="0.25">
      <c r="B35" s="58"/>
      <c r="C35" s="6"/>
      <c r="D35" s="7"/>
      <c r="E35" s="7"/>
      <c r="F35" s="4">
        <f>F34-'Bank Transactions'!$D35+'Bank Transactions'!$E35</f>
        <v>0</v>
      </c>
    </row>
    <row r="36" spans="2:6" x14ac:dyDescent="0.25">
      <c r="B36" s="58"/>
      <c r="C36" s="6"/>
      <c r="D36" s="7"/>
      <c r="E36" s="7"/>
      <c r="F36" s="4">
        <f>F35-'Bank Transactions'!$D36+'Bank Transactions'!$E36</f>
        <v>0</v>
      </c>
    </row>
    <row r="37" spans="2:6" x14ac:dyDescent="0.25">
      <c r="B37" s="58"/>
      <c r="C37" s="6"/>
      <c r="D37" s="7"/>
      <c r="E37" s="7"/>
      <c r="F37" s="4">
        <f>F36-'Bank Transactions'!$D37+'Bank Transactions'!$E37</f>
        <v>0</v>
      </c>
    </row>
    <row r="38" spans="2:6" x14ac:dyDescent="0.25">
      <c r="B38" s="58"/>
      <c r="C38" s="6"/>
      <c r="D38" s="7"/>
      <c r="E38" s="7"/>
      <c r="F38" s="4">
        <f>F37-'Bank Transactions'!$D38+'Bank Transactions'!$E38</f>
        <v>0</v>
      </c>
    </row>
    <row r="39" spans="2:6" x14ac:dyDescent="0.25">
      <c r="B39" s="58"/>
      <c r="C39" s="6"/>
      <c r="D39" s="7"/>
      <c r="E39" s="7"/>
      <c r="F39" s="4">
        <f>F38-'Bank Transactions'!$D39+'Bank Transactions'!$E39</f>
        <v>0</v>
      </c>
    </row>
    <row r="40" spans="2:6" x14ac:dyDescent="0.25">
      <c r="B40" s="58"/>
      <c r="C40" s="6"/>
      <c r="D40" s="7"/>
      <c r="E40" s="7"/>
      <c r="F40" s="4">
        <f>F39-'Bank Transactions'!$D40+'Bank Transactions'!$E40</f>
        <v>0</v>
      </c>
    </row>
    <row r="41" spans="2:6" x14ac:dyDescent="0.25">
      <c r="B41" s="58"/>
      <c r="C41" s="6"/>
      <c r="D41" s="7"/>
      <c r="E41" s="7"/>
      <c r="F41" s="4">
        <f>F40-'Bank Transactions'!$D41+'Bank Transactions'!$E41</f>
        <v>0</v>
      </c>
    </row>
    <row r="42" spans="2:6" x14ac:dyDescent="0.25">
      <c r="B42" s="58"/>
      <c r="C42" s="6"/>
      <c r="D42" s="7"/>
      <c r="E42" s="7"/>
      <c r="F42" s="4">
        <f>F41-'Bank Transactions'!$D42+'Bank Transactions'!$E42</f>
        <v>0</v>
      </c>
    </row>
    <row r="43" spans="2:6" x14ac:dyDescent="0.25">
      <c r="B43" s="58"/>
      <c r="C43" s="6"/>
      <c r="D43" s="7"/>
      <c r="E43" s="7"/>
      <c r="F43" s="4">
        <f>F42-'Bank Transactions'!$D43+'Bank Transactions'!$E43</f>
        <v>0</v>
      </c>
    </row>
    <row r="44" spans="2:6" x14ac:dyDescent="0.25">
      <c r="B44" s="58"/>
      <c r="C44" s="6"/>
      <c r="D44" s="7"/>
      <c r="E44" s="7"/>
      <c r="F44" s="4">
        <f>F43-'Bank Transactions'!$D44+'Bank Transactions'!$E44</f>
        <v>0</v>
      </c>
    </row>
    <row r="45" spans="2:6" x14ac:dyDescent="0.25">
      <c r="B45" s="58"/>
      <c r="C45" s="6"/>
      <c r="D45" s="7"/>
      <c r="E45" s="7"/>
      <c r="F45" s="4">
        <f>F44-'Bank Transactions'!$D45+'Bank Transactions'!$E45</f>
        <v>0</v>
      </c>
    </row>
    <row r="46" spans="2:6" x14ac:dyDescent="0.25">
      <c r="B46" s="58"/>
      <c r="C46" s="6"/>
      <c r="D46" s="7"/>
      <c r="E46" s="7"/>
      <c r="F46" s="4">
        <f>F45-'Bank Transactions'!$D46+'Bank Transactions'!$E46</f>
        <v>0</v>
      </c>
    </row>
    <row r="47" spans="2:6" x14ac:dyDescent="0.25">
      <c r="B47" s="58"/>
      <c r="C47" s="6"/>
      <c r="D47" s="7"/>
      <c r="E47" s="7"/>
      <c r="F47" s="4">
        <f>F46-'Bank Transactions'!$D47+'Bank Transactions'!$E47</f>
        <v>0</v>
      </c>
    </row>
    <row r="48" spans="2:6" x14ac:dyDescent="0.25">
      <c r="B48" s="58"/>
      <c r="C48" s="6"/>
      <c r="D48" s="7"/>
      <c r="E48" s="7"/>
      <c r="F48" s="4">
        <f>F47-'Bank Transactions'!$D48+'Bank Transactions'!$E48</f>
        <v>0</v>
      </c>
    </row>
    <row r="49" spans="2:6" x14ac:dyDescent="0.25">
      <c r="B49" s="58"/>
      <c r="C49" s="6"/>
      <c r="D49" s="7"/>
      <c r="E49" s="7"/>
      <c r="F49" s="4">
        <f>F48-'Bank Transactions'!$D49+'Bank Transactions'!$E49</f>
        <v>0</v>
      </c>
    </row>
    <row r="50" spans="2:6" x14ac:dyDescent="0.25">
      <c r="B50" s="58"/>
      <c r="C50" s="6"/>
      <c r="D50" s="7"/>
      <c r="E50" s="7"/>
      <c r="F50" s="4">
        <f>F49-'Bank Transactions'!$D50+'Bank Transactions'!$E50</f>
        <v>0</v>
      </c>
    </row>
    <row r="51" spans="2:6" x14ac:dyDescent="0.25">
      <c r="B51" s="58"/>
      <c r="C51" s="6"/>
      <c r="D51" s="7"/>
      <c r="E51" s="7"/>
      <c r="F51" s="4">
        <f>F50-'Bank Transactions'!$D51+'Bank Transactions'!$E51</f>
        <v>0</v>
      </c>
    </row>
    <row r="52" spans="2:6" x14ac:dyDescent="0.25">
      <c r="B52" s="58"/>
      <c r="C52" s="6"/>
      <c r="D52" s="7"/>
      <c r="E52" s="7"/>
      <c r="F52" s="4">
        <f>F51-'Bank Transactions'!$D52+'Bank Transactions'!$E52</f>
        <v>0</v>
      </c>
    </row>
    <row r="53" spans="2:6" x14ac:dyDescent="0.25">
      <c r="B53" s="58"/>
      <c r="C53" s="6"/>
      <c r="D53" s="7"/>
      <c r="E53" s="7"/>
      <c r="F53" s="4">
        <f>F52-'Bank Transactions'!$D53+'Bank Transactions'!$E53</f>
        <v>0</v>
      </c>
    </row>
    <row r="54" spans="2:6" x14ac:dyDescent="0.25">
      <c r="B54" s="58"/>
      <c r="C54" s="6"/>
      <c r="D54" s="7"/>
      <c r="E54" s="7"/>
      <c r="F54" s="4">
        <f>F53-'Bank Transactions'!$D54+'Bank Transactions'!$E54</f>
        <v>0</v>
      </c>
    </row>
    <row r="55" spans="2:6" x14ac:dyDescent="0.25">
      <c r="B55" s="58"/>
      <c r="C55" s="6"/>
      <c r="D55" s="7"/>
      <c r="E55" s="7"/>
      <c r="F55" s="4">
        <f>F54-'Bank Transactions'!$D55+'Bank Transactions'!$E55</f>
        <v>0</v>
      </c>
    </row>
    <row r="56" spans="2:6" x14ac:dyDescent="0.25">
      <c r="B56" s="58"/>
      <c r="C56" s="6"/>
      <c r="D56" s="7"/>
      <c r="E56" s="7"/>
      <c r="F56" s="4">
        <f>F55-'Bank Transactions'!$D56+'Bank Transactions'!$E56</f>
        <v>0</v>
      </c>
    </row>
    <row r="57" spans="2:6" x14ac:dyDescent="0.25">
      <c r="B57" s="58"/>
      <c r="C57" s="6"/>
      <c r="D57" s="7"/>
      <c r="E57" s="7"/>
      <c r="F57" s="4">
        <f>F56-'Bank Transactions'!$D57+'Bank Transactions'!$E57</f>
        <v>0</v>
      </c>
    </row>
    <row r="58" spans="2:6" x14ac:dyDescent="0.25">
      <c r="B58" s="58"/>
      <c r="C58" s="6"/>
      <c r="D58" s="7"/>
      <c r="E58" s="7"/>
      <c r="F58" s="4">
        <f>F57-'Bank Transactions'!$D58+'Bank Transactions'!$E58</f>
        <v>0</v>
      </c>
    </row>
    <row r="59" spans="2:6" x14ac:dyDescent="0.25">
      <c r="B59" s="58"/>
      <c r="C59" s="6"/>
      <c r="D59" s="7"/>
      <c r="E59" s="7"/>
      <c r="F59" s="4">
        <f>F58-'Bank Transactions'!$D59+'Bank Transactions'!$E59</f>
        <v>0</v>
      </c>
    </row>
    <row r="60" spans="2:6" x14ac:dyDescent="0.25">
      <c r="B60" s="58"/>
      <c r="C60" s="6"/>
      <c r="D60" s="7"/>
      <c r="E60" s="7"/>
      <c r="F60" s="4">
        <f>F59-'Bank Transactions'!$D60+'Bank Transactions'!$E60</f>
        <v>0</v>
      </c>
    </row>
    <row r="61" spans="2:6" x14ac:dyDescent="0.25">
      <c r="B61" s="58"/>
      <c r="C61" s="6"/>
      <c r="D61" s="7"/>
      <c r="E61" s="7"/>
      <c r="F61" s="4">
        <f>F60-'Bank Transactions'!$D61+'Bank Transactions'!$E61</f>
        <v>0</v>
      </c>
    </row>
    <row r="62" spans="2:6" x14ac:dyDescent="0.25">
      <c r="B62" s="58"/>
      <c r="C62" s="6"/>
      <c r="D62" s="7"/>
      <c r="E62" s="7"/>
      <c r="F62" s="4">
        <f>F61-'Bank Transactions'!$D62+'Bank Transactions'!$E62</f>
        <v>0</v>
      </c>
    </row>
    <row r="63" spans="2:6" x14ac:dyDescent="0.25">
      <c r="B63" s="58"/>
      <c r="C63" s="6"/>
      <c r="D63" s="66"/>
      <c r="E63" s="7"/>
      <c r="F63" s="4">
        <f>F62-'Bank Transactions'!$D63+'Bank Transactions'!$E63</f>
        <v>0</v>
      </c>
    </row>
    <row r="64" spans="2:6" x14ac:dyDescent="0.25">
      <c r="B64" s="58"/>
      <c r="C64" s="6"/>
      <c r="D64" s="7"/>
      <c r="E64" s="7"/>
      <c r="F64" s="4">
        <f>F63-'Bank Transactions'!$D64+'Bank Transactions'!$E64</f>
        <v>0</v>
      </c>
    </row>
    <row r="65" spans="2:6" x14ac:dyDescent="0.25">
      <c r="B65" s="58"/>
      <c r="C65" s="6"/>
      <c r="D65" s="7"/>
      <c r="E65" s="7"/>
      <c r="F65" s="4">
        <f>F64-'Bank Transactions'!$D65+'Bank Transactions'!$E65</f>
        <v>0</v>
      </c>
    </row>
    <row r="66" spans="2:6" x14ac:dyDescent="0.25">
      <c r="B66" s="58"/>
      <c r="C66" s="6"/>
      <c r="D66" s="7"/>
      <c r="E66" s="7"/>
      <c r="F66" s="4">
        <f>F65-'Bank Transactions'!$D66+'Bank Transactions'!$E66</f>
        <v>0</v>
      </c>
    </row>
    <row r="67" spans="2:6" x14ac:dyDescent="0.25">
      <c r="B67" s="58"/>
      <c r="C67" s="6"/>
      <c r="D67" s="7"/>
      <c r="E67" s="7"/>
      <c r="F67" s="4">
        <f>F66-'Bank Transactions'!$D67+'Bank Transactions'!$E67</f>
        <v>0</v>
      </c>
    </row>
    <row r="68" spans="2:6" x14ac:dyDescent="0.25">
      <c r="B68" s="58"/>
      <c r="C68" s="6"/>
      <c r="D68" s="7"/>
      <c r="E68" s="7"/>
      <c r="F68" s="4">
        <f>F67-'Bank Transactions'!$D68+'Bank Transactions'!$E68</f>
        <v>0</v>
      </c>
    </row>
    <row r="69" spans="2:6" x14ac:dyDescent="0.25">
      <c r="B69" s="58"/>
      <c r="C69" s="6"/>
      <c r="D69" s="7"/>
      <c r="E69" s="7"/>
      <c r="F69" s="4">
        <f>F68-'Bank Transactions'!$D69+'Bank Transactions'!$E69</f>
        <v>0</v>
      </c>
    </row>
    <row r="70" spans="2:6" x14ac:dyDescent="0.25">
      <c r="B70" s="58"/>
      <c r="C70" s="6"/>
      <c r="D70" s="7"/>
      <c r="E70" s="7"/>
      <c r="F70" s="4">
        <f>F69-'Bank Transactions'!$D70+'Bank Transactions'!$E70</f>
        <v>0</v>
      </c>
    </row>
    <row r="71" spans="2:6" x14ac:dyDescent="0.25">
      <c r="B71" s="58"/>
      <c r="C71" s="6"/>
      <c r="D71" s="7"/>
      <c r="E71" s="7"/>
      <c r="F71" s="4">
        <f>F70-'Bank Transactions'!$D71+'Bank Transactions'!$E71</f>
        <v>0</v>
      </c>
    </row>
    <row r="72" spans="2:6" x14ac:dyDescent="0.25">
      <c r="B72" s="58"/>
      <c r="C72" s="6"/>
      <c r="D72" s="7"/>
      <c r="E72" s="7"/>
      <c r="F72" s="4">
        <f>F71-'Bank Transactions'!$D72+'Bank Transactions'!$E72</f>
        <v>0</v>
      </c>
    </row>
    <row r="73" spans="2:6" x14ac:dyDescent="0.25">
      <c r="B73" s="58"/>
      <c r="C73" s="6"/>
      <c r="D73" s="7"/>
      <c r="E73" s="7"/>
      <c r="F73" s="4">
        <f>F72-'Bank Transactions'!$D73+'Bank Transactions'!$E73</f>
        <v>0</v>
      </c>
    </row>
    <row r="74" spans="2:6" x14ac:dyDescent="0.25">
      <c r="B74" s="58"/>
      <c r="C74" s="6"/>
      <c r="D74" s="7"/>
      <c r="E74" s="7"/>
      <c r="F74" s="4">
        <f>F73-'Bank Transactions'!$D74+'Bank Transactions'!$E74</f>
        <v>0</v>
      </c>
    </row>
    <row r="75" spans="2:6" x14ac:dyDescent="0.25">
      <c r="B75" s="58"/>
      <c r="C75" s="6"/>
      <c r="D75" s="7"/>
      <c r="E75" s="7"/>
      <c r="F75" s="4">
        <f>F74-'Bank Transactions'!$D75+'Bank Transactions'!$E75</f>
        <v>0</v>
      </c>
    </row>
    <row r="76" spans="2:6" x14ac:dyDescent="0.25">
      <c r="B76" s="58"/>
      <c r="C76" s="6"/>
      <c r="D76" s="7"/>
      <c r="E76" s="7"/>
      <c r="F76" s="4">
        <f>F75-'Bank Transactions'!$D76+'Bank Transactions'!$E76</f>
        <v>0</v>
      </c>
    </row>
    <row r="77" spans="2:6" x14ac:dyDescent="0.25">
      <c r="B77" s="58"/>
      <c r="C77" s="6"/>
      <c r="D77" s="7"/>
      <c r="E77" s="7"/>
      <c r="F77" s="4">
        <f>F76-'Bank Transactions'!$D77+'Bank Transactions'!$E77</f>
        <v>0</v>
      </c>
    </row>
    <row r="78" spans="2:6" x14ac:dyDescent="0.25">
      <c r="B78" s="58"/>
      <c r="C78" s="6"/>
      <c r="D78" s="7"/>
      <c r="E78" s="7"/>
      <c r="F78" s="4">
        <f>F77-'Bank Transactions'!$D78+'Bank Transactions'!$E78</f>
        <v>0</v>
      </c>
    </row>
    <row r="79" spans="2:6" x14ac:dyDescent="0.25">
      <c r="B79" s="58"/>
      <c r="C79" s="6"/>
      <c r="D79" s="7"/>
      <c r="E79" s="7"/>
      <c r="F79" s="4">
        <f>F78-'Bank Transactions'!$D79+'Bank Transactions'!$E79</f>
        <v>0</v>
      </c>
    </row>
    <row r="80" spans="2:6" x14ac:dyDescent="0.25">
      <c r="B80" s="58"/>
      <c r="C80" s="6"/>
      <c r="D80" s="7"/>
      <c r="E80" s="7"/>
      <c r="F80" s="4">
        <f>F79-'Bank Transactions'!$D80+'Bank Transactions'!$E80</f>
        <v>0</v>
      </c>
    </row>
    <row r="81" spans="2:6" x14ac:dyDescent="0.25">
      <c r="B81" s="58"/>
      <c r="C81" s="6"/>
      <c r="D81" s="7"/>
      <c r="E81" s="7"/>
      <c r="F81" s="4">
        <f>F80-'Bank Transactions'!$D81+'Bank Transactions'!$E81</f>
        <v>0</v>
      </c>
    </row>
    <row r="82" spans="2:6" x14ac:dyDescent="0.25">
      <c r="B82" s="58"/>
      <c r="C82" s="6"/>
      <c r="D82" s="7"/>
      <c r="E82" s="7"/>
      <c r="F82" s="4">
        <f>F81-'Bank Transactions'!$D82+'Bank Transactions'!$E82</f>
        <v>0</v>
      </c>
    </row>
    <row r="83" spans="2:6" x14ac:dyDescent="0.25">
      <c r="B83" s="58"/>
      <c r="C83" s="6"/>
      <c r="D83" s="7"/>
      <c r="E83" s="7"/>
      <c r="F83" s="4">
        <f>F82-'Bank Transactions'!$D83+'Bank Transactions'!$E83</f>
        <v>0</v>
      </c>
    </row>
    <row r="84" spans="2:6" x14ac:dyDescent="0.25">
      <c r="B84" s="58"/>
      <c r="C84" s="6"/>
      <c r="D84" s="7"/>
      <c r="E84" s="7"/>
      <c r="F84" s="4">
        <f>F83-'Bank Transactions'!$D84+'Bank Transactions'!$E84</f>
        <v>0</v>
      </c>
    </row>
    <row r="85" spans="2:6" x14ac:dyDescent="0.25">
      <c r="B85" s="59"/>
      <c r="C85" s="60"/>
      <c r="D85" s="61"/>
      <c r="E85" s="61"/>
      <c r="F85" s="4">
        <f>F84-'Bank Transactions'!$D85+'Bank Transactions'!$E85</f>
        <v>0</v>
      </c>
    </row>
    <row r="86" spans="2:6" x14ac:dyDescent="0.25">
      <c r="B86" s="62"/>
      <c r="C86" s="63"/>
      <c r="D86" s="64"/>
      <c r="E86" s="64"/>
      <c r="F86" s="4">
        <f>F85-'Bank Transactions'!$D86+'Bank Transactions'!$E86</f>
        <v>0</v>
      </c>
    </row>
    <row r="87" spans="2:6" x14ac:dyDescent="0.25">
      <c r="B87" s="58"/>
      <c r="C87" s="6"/>
      <c r="D87" s="7"/>
      <c r="E87" s="7"/>
      <c r="F87" s="4"/>
    </row>
    <row r="88" spans="2:6" x14ac:dyDescent="0.25">
      <c r="B88" s="58"/>
      <c r="C88" s="6"/>
      <c r="D88" s="7"/>
      <c r="E88" s="7"/>
      <c r="F88" s="4"/>
    </row>
    <row r="89" spans="2:6" x14ac:dyDescent="0.25">
      <c r="B89" s="58"/>
      <c r="C89" s="6"/>
      <c r="D89" s="7"/>
      <c r="E89" s="7"/>
      <c r="F89" s="4"/>
    </row>
    <row r="90" spans="2:6" x14ac:dyDescent="0.25">
      <c r="B90" s="58"/>
      <c r="C90" s="6"/>
      <c r="D90" s="7"/>
      <c r="E90" s="7"/>
      <c r="F90" s="4"/>
    </row>
  </sheetData>
  <mergeCells count="2">
    <mergeCell ref="D2:F5"/>
    <mergeCell ref="B1:F1"/>
  </mergeCells>
  <pageMargins left="0.25" right="0.25" top="0.75" bottom="0.75" header="0.3" footer="0.3"/>
  <pageSetup paperSize="9"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37"/>
  <sheetViews>
    <sheetView showGridLines="0" workbookViewId="0">
      <selection activeCell="K25" sqref="K25"/>
    </sheetView>
  </sheetViews>
  <sheetFormatPr defaultColWidth="42.42578125" defaultRowHeight="15" x14ac:dyDescent="0.25"/>
  <cols>
    <col min="1" max="1" width="15" style="8" customWidth="1"/>
    <col min="2" max="2" width="16.7109375" style="8" customWidth="1"/>
    <col min="3" max="3" width="15.42578125" style="8" customWidth="1"/>
    <col min="4" max="4" width="0.85546875" style="8" customWidth="1"/>
    <col min="5" max="5" width="15.42578125" style="8" customWidth="1"/>
    <col min="6" max="6" width="0.7109375" style="8" customWidth="1"/>
    <col min="7" max="7" width="15.42578125" style="8" customWidth="1"/>
    <col min="8" max="8" width="0.7109375" style="8" customWidth="1"/>
    <col min="9" max="9" width="15.42578125" style="8" customWidth="1"/>
    <col min="10" max="10" width="1.28515625" style="8" customWidth="1"/>
    <col min="11" max="16384" width="42.42578125" style="8"/>
  </cols>
  <sheetData>
    <row r="1" spans="1:10" ht="48.75" customHeight="1" x14ac:dyDescent="0.7">
      <c r="A1" s="133" t="s">
        <v>41</v>
      </c>
      <c r="B1" s="134"/>
      <c r="C1" s="134"/>
      <c r="D1" s="134"/>
      <c r="E1" s="134"/>
      <c r="F1" s="134"/>
      <c r="G1" s="134"/>
      <c r="H1" s="134"/>
      <c r="I1" s="134"/>
      <c r="J1" s="135"/>
    </row>
    <row r="2" spans="1:10" x14ac:dyDescent="0.25">
      <c r="A2" s="136"/>
      <c r="B2" s="9"/>
      <c r="C2" s="9"/>
      <c r="D2" s="9"/>
      <c r="E2" s="9"/>
      <c r="F2" s="9"/>
      <c r="G2" s="9"/>
      <c r="H2" s="9"/>
      <c r="I2" s="9"/>
      <c r="J2" s="137"/>
    </row>
    <row r="3" spans="1:10" x14ac:dyDescent="0.25">
      <c r="A3" s="138" t="s">
        <v>0</v>
      </c>
      <c r="B3" s="45"/>
      <c r="C3" s="193">
        <f>Checklist!F4</f>
        <v>0</v>
      </c>
      <c r="D3" s="193"/>
      <c r="E3" s="193"/>
      <c r="F3" s="193"/>
      <c r="G3" s="193"/>
      <c r="H3" s="193"/>
      <c r="I3" s="193"/>
      <c r="J3" s="137"/>
    </row>
    <row r="4" spans="1:10" x14ac:dyDescent="0.25">
      <c r="A4" s="138" t="s">
        <v>42</v>
      </c>
      <c r="B4" s="45"/>
      <c r="C4" s="81">
        <f>Checklist!F6</f>
        <v>0</v>
      </c>
      <c r="D4" s="9"/>
      <c r="E4" s="9"/>
      <c r="F4" s="9"/>
      <c r="G4" s="9"/>
      <c r="H4" s="9"/>
      <c r="I4" s="9"/>
      <c r="J4" s="137"/>
    </row>
    <row r="5" spans="1:10" x14ac:dyDescent="0.25">
      <c r="A5" s="138"/>
      <c r="B5" s="45"/>
      <c r="C5" s="9"/>
      <c r="D5" s="9"/>
      <c r="E5" s="9"/>
      <c r="F5" s="9"/>
      <c r="G5" s="9"/>
      <c r="H5" s="9"/>
      <c r="I5" s="9"/>
      <c r="J5" s="137"/>
    </row>
    <row r="6" spans="1:10" ht="36" customHeight="1" x14ac:dyDescent="0.25">
      <c r="A6" s="139" t="s">
        <v>43</v>
      </c>
      <c r="B6" s="10"/>
      <c r="C6" s="80"/>
      <c r="D6" s="10"/>
      <c r="E6" s="80"/>
      <c r="F6" s="10"/>
      <c r="G6" s="80"/>
      <c r="H6" s="9"/>
      <c r="I6" s="80"/>
      <c r="J6" s="137"/>
    </row>
    <row r="7" spans="1:10" x14ac:dyDescent="0.25">
      <c r="A7" s="140"/>
      <c r="B7" s="11"/>
      <c r="C7" s="11"/>
      <c r="D7" s="11"/>
      <c r="E7" s="11"/>
      <c r="F7" s="11"/>
      <c r="G7" s="11"/>
      <c r="H7" s="12"/>
      <c r="I7" s="11"/>
      <c r="J7" s="137"/>
    </row>
    <row r="8" spans="1:10" ht="42" customHeight="1" x14ac:dyDescent="0.25">
      <c r="A8" s="191" t="s">
        <v>44</v>
      </c>
      <c r="B8" s="192"/>
      <c r="C8" s="194" t="s">
        <v>45</v>
      </c>
      <c r="D8" s="194"/>
      <c r="E8" s="194"/>
      <c r="F8" s="194"/>
      <c r="G8" s="194"/>
      <c r="H8" s="194"/>
      <c r="I8" s="194"/>
      <c r="J8" s="137"/>
    </row>
    <row r="9" spans="1:10" ht="15.75" x14ac:dyDescent="0.25">
      <c r="A9" s="189" t="s">
        <v>46</v>
      </c>
      <c r="B9" s="190"/>
      <c r="C9" s="79"/>
      <c r="D9" s="13"/>
      <c r="E9" s="79"/>
      <c r="F9" s="13"/>
      <c r="G9" s="79"/>
      <c r="H9" s="14"/>
      <c r="I9" s="79"/>
      <c r="J9" s="137"/>
    </row>
    <row r="10" spans="1:10" x14ac:dyDescent="0.25">
      <c r="A10" s="139"/>
      <c r="B10" s="10"/>
      <c r="C10" s="13"/>
      <c r="D10" s="13"/>
      <c r="E10" s="13"/>
      <c r="F10" s="13"/>
      <c r="G10" s="13"/>
      <c r="H10" s="14"/>
      <c r="I10" s="13"/>
      <c r="J10" s="137"/>
    </row>
    <row r="11" spans="1:10" ht="15.75" x14ac:dyDescent="0.25">
      <c r="A11" s="189" t="s">
        <v>47</v>
      </c>
      <c r="B11" s="190"/>
      <c r="C11" s="13"/>
      <c r="D11" s="13"/>
      <c r="E11" s="13"/>
      <c r="F11" s="13"/>
      <c r="G11" s="13"/>
      <c r="H11" s="14"/>
      <c r="I11" s="13"/>
      <c r="J11" s="137"/>
    </row>
    <row r="12" spans="1:10" x14ac:dyDescent="0.25">
      <c r="A12" s="195" t="s">
        <v>48</v>
      </c>
      <c r="B12" s="196"/>
      <c r="C12" s="79"/>
      <c r="D12" s="13"/>
      <c r="E12" s="79"/>
      <c r="F12" s="13"/>
      <c r="G12" s="79"/>
      <c r="H12" s="14"/>
      <c r="I12" s="79"/>
      <c r="J12" s="137"/>
    </row>
    <row r="13" spans="1:10" x14ac:dyDescent="0.25">
      <c r="A13" s="195" t="s">
        <v>72</v>
      </c>
      <c r="B13" s="196"/>
      <c r="C13" s="79"/>
      <c r="D13" s="13"/>
      <c r="E13" s="79"/>
      <c r="F13" s="13"/>
      <c r="G13" s="79"/>
      <c r="H13" s="14"/>
      <c r="I13" s="79"/>
      <c r="J13" s="137"/>
    </row>
    <row r="14" spans="1:10" x14ac:dyDescent="0.25">
      <c r="A14" s="195" t="s">
        <v>49</v>
      </c>
      <c r="B14" s="196"/>
      <c r="C14" s="79"/>
      <c r="D14" s="13"/>
      <c r="E14" s="79"/>
      <c r="F14" s="13"/>
      <c r="G14" s="79"/>
      <c r="H14" s="14"/>
      <c r="I14" s="79"/>
      <c r="J14" s="137"/>
    </row>
    <row r="15" spans="1:10" x14ac:dyDescent="0.25">
      <c r="A15" s="195" t="s">
        <v>50</v>
      </c>
      <c r="B15" s="196"/>
      <c r="C15" s="79"/>
      <c r="D15" s="13"/>
      <c r="E15" s="79"/>
      <c r="F15" s="13"/>
      <c r="G15" s="79"/>
      <c r="H15" s="14"/>
      <c r="I15" s="79"/>
      <c r="J15" s="137"/>
    </row>
    <row r="16" spans="1:10" x14ac:dyDescent="0.25">
      <c r="A16" s="195" t="s">
        <v>51</v>
      </c>
      <c r="B16" s="196"/>
      <c r="C16" s="79"/>
      <c r="D16" s="13"/>
      <c r="E16" s="79"/>
      <c r="F16" s="13"/>
      <c r="G16" s="79"/>
      <c r="H16" s="14"/>
      <c r="I16" s="79"/>
      <c r="J16" s="137"/>
    </row>
    <row r="17" spans="1:10" x14ac:dyDescent="0.25">
      <c r="A17" s="139"/>
      <c r="B17" s="10"/>
      <c r="C17" s="13"/>
      <c r="D17" s="13"/>
      <c r="E17" s="13"/>
      <c r="F17" s="13"/>
      <c r="G17" s="13"/>
      <c r="H17" s="14"/>
      <c r="I17" s="13"/>
      <c r="J17" s="137"/>
    </row>
    <row r="18" spans="1:10" ht="15.75" customHeight="1" x14ac:dyDescent="0.25">
      <c r="A18" s="189" t="s">
        <v>52</v>
      </c>
      <c r="B18" s="190"/>
      <c r="C18" s="13"/>
      <c r="D18" s="13"/>
      <c r="E18" s="13"/>
      <c r="F18" s="13"/>
      <c r="G18" s="13"/>
      <c r="H18" s="14"/>
      <c r="I18" s="13"/>
      <c r="J18" s="137"/>
    </row>
    <row r="19" spans="1:10" x14ac:dyDescent="0.25">
      <c r="A19" s="195" t="s">
        <v>53</v>
      </c>
      <c r="B19" s="196"/>
      <c r="C19" s="79"/>
      <c r="D19" s="13"/>
      <c r="E19" s="79"/>
      <c r="F19" s="13"/>
      <c r="G19" s="79"/>
      <c r="H19" s="14"/>
      <c r="I19" s="79"/>
      <c r="J19" s="137"/>
    </row>
    <row r="20" spans="1:10" x14ac:dyDescent="0.25">
      <c r="A20" s="195" t="s">
        <v>54</v>
      </c>
      <c r="B20" s="196"/>
      <c r="C20" s="79"/>
      <c r="D20" s="13"/>
      <c r="E20" s="79"/>
      <c r="F20" s="13"/>
      <c r="G20" s="79"/>
      <c r="H20" s="14"/>
      <c r="I20" s="79"/>
      <c r="J20" s="137"/>
    </row>
    <row r="21" spans="1:10" x14ac:dyDescent="0.25">
      <c r="A21" s="141"/>
      <c r="B21" s="46"/>
      <c r="C21" s="13"/>
      <c r="D21" s="13"/>
      <c r="E21" s="13"/>
      <c r="F21" s="13"/>
      <c r="G21" s="13"/>
      <c r="H21" s="14"/>
      <c r="I21" s="13"/>
      <c r="J21" s="137"/>
    </row>
    <row r="22" spans="1:10" ht="18.75" customHeight="1" x14ac:dyDescent="0.25">
      <c r="A22" s="189" t="s">
        <v>55</v>
      </c>
      <c r="B22" s="190"/>
      <c r="C22" s="13"/>
      <c r="D22" s="13"/>
      <c r="E22" s="13"/>
      <c r="F22" s="13"/>
      <c r="G22" s="13"/>
      <c r="H22" s="14"/>
      <c r="I22" s="13"/>
      <c r="J22" s="137"/>
    </row>
    <row r="23" spans="1:10" x14ac:dyDescent="0.25">
      <c r="A23" s="195" t="s">
        <v>56</v>
      </c>
      <c r="B23" s="196"/>
      <c r="C23" s="79"/>
      <c r="D23" s="13"/>
      <c r="E23" s="79"/>
      <c r="F23" s="13"/>
      <c r="G23" s="79"/>
      <c r="H23" s="14"/>
      <c r="I23" s="79"/>
      <c r="J23" s="137"/>
    </row>
    <row r="24" spans="1:10" x14ac:dyDescent="0.25">
      <c r="A24" s="195" t="s">
        <v>57</v>
      </c>
      <c r="B24" s="196"/>
      <c r="C24" s="79"/>
      <c r="D24" s="13"/>
      <c r="E24" s="79"/>
      <c r="F24" s="13"/>
      <c r="G24" s="79"/>
      <c r="H24" s="14"/>
      <c r="I24" s="79"/>
      <c r="J24" s="137"/>
    </row>
    <row r="25" spans="1:10" x14ac:dyDescent="0.25">
      <c r="A25" s="139"/>
      <c r="B25" s="10"/>
      <c r="C25" s="13"/>
      <c r="D25" s="13"/>
      <c r="E25" s="13"/>
      <c r="F25" s="13"/>
      <c r="G25" s="13"/>
      <c r="H25" s="14"/>
      <c r="I25" s="13"/>
      <c r="J25" s="137"/>
    </row>
    <row r="26" spans="1:10" ht="18.75" customHeight="1" x14ac:dyDescent="0.25">
      <c r="A26" s="189" t="s">
        <v>58</v>
      </c>
      <c r="B26" s="190"/>
      <c r="C26" s="13"/>
      <c r="D26" s="13"/>
      <c r="E26" s="13"/>
      <c r="F26" s="13"/>
      <c r="G26" s="13"/>
      <c r="H26" s="14"/>
      <c r="I26" s="13"/>
      <c r="J26" s="137"/>
    </row>
    <row r="27" spans="1:10" x14ac:dyDescent="0.25">
      <c r="A27" s="195" t="s">
        <v>59</v>
      </c>
      <c r="B27" s="196"/>
      <c r="C27" s="79"/>
      <c r="D27" s="13"/>
      <c r="E27" s="79"/>
      <c r="F27" s="13"/>
      <c r="G27" s="79"/>
      <c r="H27" s="14"/>
      <c r="I27" s="79"/>
      <c r="J27" s="137"/>
    </row>
    <row r="28" spans="1:10" x14ac:dyDescent="0.25">
      <c r="A28" s="195" t="s">
        <v>60</v>
      </c>
      <c r="B28" s="196"/>
      <c r="C28" s="79"/>
      <c r="D28" s="13"/>
      <c r="E28" s="79"/>
      <c r="F28" s="13"/>
      <c r="G28" s="79"/>
      <c r="H28" s="14"/>
      <c r="I28" s="79"/>
      <c r="J28" s="137"/>
    </row>
    <row r="29" spans="1:10" x14ac:dyDescent="0.25">
      <c r="A29" s="136"/>
      <c r="B29" s="9"/>
      <c r="C29" s="9"/>
      <c r="D29" s="9"/>
      <c r="E29" s="9"/>
      <c r="F29" s="9"/>
      <c r="G29" s="9"/>
      <c r="H29" s="9"/>
      <c r="I29" s="9"/>
      <c r="J29" s="137"/>
    </row>
    <row r="30" spans="1:10" x14ac:dyDescent="0.25">
      <c r="A30" s="195" t="s">
        <v>61</v>
      </c>
      <c r="B30" s="196"/>
      <c r="C30" s="78">
        <f>SUM(C9:C28)</f>
        <v>0</v>
      </c>
      <c r="D30" s="78"/>
      <c r="E30" s="78">
        <f>SUM(E9:E28)</f>
        <v>0</v>
      </c>
      <c r="F30" s="78"/>
      <c r="G30" s="78">
        <f>SUM(G9:G28)</f>
        <v>0</v>
      </c>
      <c r="H30" s="78"/>
      <c r="I30" s="78">
        <f>SUM(I9:I28)</f>
        <v>0</v>
      </c>
      <c r="J30" s="137"/>
    </row>
    <row r="31" spans="1:10" x14ac:dyDescent="0.25">
      <c r="A31" s="136"/>
      <c r="B31" s="9"/>
      <c r="C31" s="14"/>
      <c r="D31" s="14"/>
      <c r="E31" s="14"/>
      <c r="F31" s="14"/>
      <c r="G31" s="14"/>
      <c r="H31" s="14"/>
      <c r="I31" s="14"/>
      <c r="J31" s="137"/>
    </row>
    <row r="32" spans="1:10" ht="16.5" thickBot="1" x14ac:dyDescent="0.3">
      <c r="A32" s="189" t="s">
        <v>62</v>
      </c>
      <c r="B32" s="190"/>
      <c r="C32" s="13"/>
      <c r="D32" s="14"/>
      <c r="E32" s="14"/>
      <c r="F32" s="14"/>
      <c r="G32" s="14"/>
      <c r="H32" s="14"/>
      <c r="I32" s="15">
        <f>SUM(C30:I30)</f>
        <v>0</v>
      </c>
      <c r="J32" s="137"/>
    </row>
    <row r="33" spans="1:10" ht="15.75" thickTop="1" x14ac:dyDescent="0.25">
      <c r="A33" s="142"/>
      <c r="B33" s="12"/>
      <c r="C33" s="16"/>
      <c r="D33" s="16"/>
      <c r="E33" s="16"/>
      <c r="F33" s="16"/>
      <c r="G33" s="16"/>
      <c r="H33" s="16"/>
      <c r="I33" s="16"/>
      <c r="J33" s="137"/>
    </row>
    <row r="34" spans="1:10" x14ac:dyDescent="0.25">
      <c r="A34" s="143"/>
      <c r="B34" s="47"/>
      <c r="C34" s="17"/>
      <c r="D34" s="17"/>
      <c r="E34" s="17"/>
      <c r="F34" s="17"/>
      <c r="G34" s="17"/>
      <c r="H34" s="17"/>
      <c r="I34" s="17"/>
      <c r="J34" s="137"/>
    </row>
    <row r="35" spans="1:10" ht="15.75" thickBot="1" x14ac:dyDescent="0.3">
      <c r="A35" s="144" t="s">
        <v>63</v>
      </c>
      <c r="B35" s="48"/>
      <c r="C35" s="18">
        <f>(C9+C12+C19+C27)*0.15</f>
        <v>0</v>
      </c>
      <c r="D35" s="18"/>
      <c r="E35" s="18">
        <f>(E9+E12+E19+E27)*0.15</f>
        <v>0</v>
      </c>
      <c r="F35" s="18"/>
      <c r="G35" s="18">
        <f>(G9+G12+G19+G27)*0.15</f>
        <v>0</v>
      </c>
      <c r="H35" s="18"/>
      <c r="I35" s="19">
        <f>(I9+I12+I19+I27)*0.15</f>
        <v>0</v>
      </c>
      <c r="J35" s="137"/>
    </row>
    <row r="36" spans="1:10" ht="16.5" thickTop="1" thickBot="1" x14ac:dyDescent="0.3">
      <c r="A36" s="144"/>
      <c r="B36" s="48"/>
      <c r="C36" s="20"/>
      <c r="D36" s="20"/>
      <c r="E36" s="20"/>
      <c r="F36" s="20"/>
      <c r="G36" s="20"/>
      <c r="H36" s="20"/>
      <c r="I36" s="18">
        <f>SUM(C35:I35)</f>
        <v>0</v>
      </c>
      <c r="J36" s="137"/>
    </row>
    <row r="37" spans="1:10" ht="16.5" thickTop="1" thickBot="1" x14ac:dyDescent="0.3">
      <c r="A37" s="145"/>
      <c r="B37" s="146"/>
      <c r="C37" s="147"/>
      <c r="D37" s="147"/>
      <c r="E37" s="147"/>
      <c r="F37" s="147"/>
      <c r="G37" s="147"/>
      <c r="H37" s="147"/>
      <c r="I37" s="147"/>
      <c r="J37" s="148"/>
    </row>
  </sheetData>
  <mergeCells count="21">
    <mergeCell ref="A18:B18"/>
    <mergeCell ref="A19:B19"/>
    <mergeCell ref="A20:B20"/>
    <mergeCell ref="A12:B12"/>
    <mergeCell ref="A13:B13"/>
    <mergeCell ref="A14:B14"/>
    <mergeCell ref="A15:B15"/>
    <mergeCell ref="A16:B16"/>
    <mergeCell ref="A28:B28"/>
    <mergeCell ref="A30:B30"/>
    <mergeCell ref="A32:B32"/>
    <mergeCell ref="A22:B22"/>
    <mergeCell ref="A23:B23"/>
    <mergeCell ref="A24:B24"/>
    <mergeCell ref="A26:B26"/>
    <mergeCell ref="A27:B27"/>
    <mergeCell ref="A11:B11"/>
    <mergeCell ref="A8:B8"/>
    <mergeCell ref="C3:I3"/>
    <mergeCell ref="C8:I8"/>
    <mergeCell ref="A9:B9"/>
  </mergeCell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M44"/>
  <sheetViews>
    <sheetView showGridLines="0" workbookViewId="0">
      <selection activeCell="H8" sqref="H8"/>
    </sheetView>
  </sheetViews>
  <sheetFormatPr defaultColWidth="15.140625" defaultRowHeight="15" x14ac:dyDescent="0.25"/>
  <cols>
    <col min="3" max="3" width="39.42578125" customWidth="1"/>
    <col min="6" max="6" width="23.28515625" customWidth="1"/>
  </cols>
  <sheetData>
    <row r="1" spans="1:13" s="8" customFormat="1" ht="54" customHeight="1" x14ac:dyDescent="0.5">
      <c r="A1" s="197" t="s">
        <v>73</v>
      </c>
      <c r="B1" s="197"/>
      <c r="C1" s="197"/>
      <c r="D1" s="197"/>
      <c r="E1" s="197"/>
      <c r="F1" s="197"/>
      <c r="G1" s="50"/>
      <c r="H1" s="50"/>
      <c r="I1" s="50"/>
      <c r="J1" s="27"/>
      <c r="K1" s="27"/>
    </row>
    <row r="2" spans="1:13" s="8" customFormat="1" x14ac:dyDescent="0.25">
      <c r="A2" s="41" t="s">
        <v>74</v>
      </c>
      <c r="B2" s="28"/>
      <c r="C2" s="27"/>
      <c r="D2" s="27"/>
      <c r="E2" s="27"/>
      <c r="F2" s="27"/>
      <c r="G2" s="27"/>
      <c r="H2" s="27"/>
      <c r="I2" s="27"/>
      <c r="J2" s="27"/>
      <c r="K2" s="27"/>
    </row>
    <row r="3" spans="1:13" s="8" customFormat="1" ht="32.25" customHeight="1" x14ac:dyDescent="0.25">
      <c r="A3" s="202">
        <f>Checklist!F4</f>
        <v>0</v>
      </c>
      <c r="B3" s="202"/>
      <c r="C3" s="202"/>
      <c r="E3" s="83">
        <f>Checklist!F6</f>
        <v>0</v>
      </c>
      <c r="H3" s="42"/>
      <c r="J3" s="42"/>
      <c r="K3" s="49"/>
    </row>
    <row r="4" spans="1:13" s="8" customFormat="1" x14ac:dyDescent="0.25">
      <c r="A4" s="42" t="s">
        <v>0</v>
      </c>
      <c r="D4" s="42"/>
      <c r="E4" s="42" t="s">
        <v>1</v>
      </c>
      <c r="F4" s="25"/>
      <c r="G4" s="25"/>
      <c r="H4" s="25"/>
      <c r="J4" s="42"/>
      <c r="K4" s="25"/>
    </row>
    <row r="5" spans="1:13" s="8" customFormat="1" x14ac:dyDescent="0.25">
      <c r="A5" s="199" t="s">
        <v>75</v>
      </c>
      <c r="B5" s="199"/>
      <c r="C5" s="199"/>
      <c r="D5" s="199"/>
      <c r="E5" s="199"/>
      <c r="F5" s="25"/>
      <c r="G5" s="25"/>
      <c r="H5" s="25"/>
      <c r="I5" s="25"/>
      <c r="J5" s="25"/>
      <c r="K5" s="25"/>
    </row>
    <row r="6" spans="1:13" s="8" customFormat="1" x14ac:dyDescent="0.25">
      <c r="A6" s="43"/>
      <c r="B6" s="43"/>
      <c r="C6" s="43"/>
      <c r="D6" s="43"/>
      <c r="E6" s="42"/>
      <c r="F6" s="42"/>
      <c r="G6" s="42"/>
      <c r="H6" s="42"/>
      <c r="I6" s="42"/>
      <c r="J6" s="42"/>
      <c r="K6" s="42"/>
      <c r="L6" s="9"/>
      <c r="M6" s="9"/>
    </row>
    <row r="7" spans="1:13" s="8" customFormat="1" ht="34.5" customHeight="1" x14ac:dyDescent="0.25">
      <c r="A7" s="203"/>
      <c r="B7" s="204"/>
      <c r="C7" s="205"/>
      <c r="E7" s="82"/>
      <c r="J7" s="42"/>
      <c r="K7" s="9"/>
      <c r="L7" s="9"/>
      <c r="M7" s="9"/>
    </row>
    <row r="8" spans="1:13" s="8" customFormat="1" x14ac:dyDescent="0.25">
      <c r="A8" s="42" t="s">
        <v>43</v>
      </c>
      <c r="B8" s="42"/>
      <c r="C8" s="42"/>
      <c r="D8" s="49"/>
      <c r="E8" s="42" t="s">
        <v>76</v>
      </c>
      <c r="G8" s="42"/>
      <c r="H8" s="42"/>
      <c r="I8" s="42"/>
      <c r="J8" s="42"/>
      <c r="K8" s="42"/>
      <c r="L8" s="9"/>
      <c r="M8" s="9"/>
    </row>
    <row r="9" spans="1:13" s="8" customFormat="1" x14ac:dyDescent="0.25">
      <c r="A9" s="42"/>
      <c r="B9" s="42"/>
      <c r="C9" s="42"/>
      <c r="D9" s="49"/>
      <c r="E9" s="42"/>
      <c r="G9" s="42"/>
      <c r="H9" s="42"/>
      <c r="I9" s="42"/>
      <c r="J9" s="42"/>
      <c r="K9" s="42"/>
      <c r="L9" s="9"/>
      <c r="M9" s="9"/>
    </row>
    <row r="10" spans="1:13" s="8" customFormat="1" ht="25.5" customHeight="1" x14ac:dyDescent="0.25">
      <c r="A10" s="198"/>
      <c r="B10" s="198"/>
      <c r="C10" s="198"/>
      <c r="D10" s="198"/>
      <c r="E10" s="198"/>
      <c r="F10" s="42"/>
      <c r="G10" s="42"/>
      <c r="H10" s="42"/>
      <c r="I10" s="42"/>
      <c r="J10" s="42"/>
      <c r="K10" s="42"/>
      <c r="L10" s="9"/>
      <c r="M10" s="9"/>
    </row>
    <row r="11" spans="1:13" s="8" customFormat="1" ht="25.5" customHeight="1" x14ac:dyDescent="0.25">
      <c r="A11" s="203"/>
      <c r="B11" s="204"/>
      <c r="C11" s="204"/>
      <c r="D11" s="82"/>
      <c r="E11" s="82"/>
      <c r="F11" s="42"/>
      <c r="H11" s="42"/>
      <c r="J11" s="42"/>
      <c r="K11" s="42"/>
      <c r="L11" s="42"/>
      <c r="M11" s="9"/>
    </row>
    <row r="12" spans="1:13" s="8" customFormat="1" ht="28.5" x14ac:dyDescent="0.25">
      <c r="A12" s="42" t="s">
        <v>77</v>
      </c>
      <c r="B12" s="42"/>
      <c r="D12" s="42" t="s">
        <v>79</v>
      </c>
      <c r="E12" s="42" t="s">
        <v>78</v>
      </c>
      <c r="G12" s="42"/>
      <c r="I12" s="42"/>
      <c r="L12" s="9"/>
      <c r="M12" s="9"/>
    </row>
    <row r="13" spans="1:13" s="8" customFormat="1" x14ac:dyDescent="0.25">
      <c r="A13" s="42"/>
      <c r="B13" s="42"/>
      <c r="C13" s="42"/>
      <c r="D13" s="44"/>
      <c r="E13" s="44"/>
      <c r="F13" s="42"/>
      <c r="G13" s="42"/>
      <c r="H13" s="42"/>
      <c r="I13" s="42"/>
      <c r="J13" s="42"/>
      <c r="K13" s="42"/>
      <c r="L13" s="9"/>
      <c r="M13" s="9"/>
    </row>
    <row r="14" spans="1:13" s="8" customFormat="1" ht="26.25" customHeight="1" x14ac:dyDescent="0.25">
      <c r="A14" s="198"/>
      <c r="B14" s="198"/>
      <c r="C14" s="198"/>
      <c r="D14" s="42"/>
      <c r="E14" s="44"/>
      <c r="F14" s="42"/>
      <c r="G14" s="42"/>
      <c r="H14" s="42"/>
      <c r="I14" s="42"/>
      <c r="J14" s="42"/>
      <c r="K14" s="42"/>
      <c r="L14" s="42"/>
      <c r="M14" s="42"/>
    </row>
    <row r="15" spans="1:13" s="8" customFormat="1" x14ac:dyDescent="0.25">
      <c r="A15" s="42" t="s">
        <v>80</v>
      </c>
      <c r="B15" s="42"/>
      <c r="C15" s="42"/>
      <c r="D15" s="42"/>
      <c r="E15" s="42"/>
      <c r="F15" s="42"/>
      <c r="G15" s="42"/>
      <c r="H15" s="42"/>
      <c r="I15" s="42"/>
      <c r="J15" s="42"/>
      <c r="K15" s="42"/>
      <c r="L15" s="9"/>
      <c r="M15" s="9"/>
    </row>
    <row r="16" spans="1:13" s="8" customFormat="1" x14ac:dyDescent="0.25">
      <c r="A16" s="25"/>
      <c r="B16" s="25"/>
      <c r="C16" s="25"/>
      <c r="D16" s="25"/>
      <c r="E16" s="25"/>
      <c r="F16" s="25"/>
      <c r="G16" s="25"/>
      <c r="H16" s="25"/>
      <c r="I16" s="25"/>
      <c r="J16" s="25"/>
      <c r="K16" s="25"/>
    </row>
    <row r="17" spans="1:11" s="8" customFormat="1" ht="16.5" x14ac:dyDescent="0.25">
      <c r="A17" s="29"/>
      <c r="B17" s="29"/>
      <c r="C17" s="29"/>
      <c r="D17" s="29"/>
      <c r="E17" s="29"/>
      <c r="F17" s="29"/>
      <c r="G17" s="29"/>
      <c r="H17" s="29"/>
      <c r="I17" s="29"/>
      <c r="J17" s="29"/>
      <c r="K17" s="29"/>
    </row>
    <row r="18" spans="1:11" s="8" customFormat="1" x14ac:dyDescent="0.25">
      <c r="A18" s="30" t="s">
        <v>81</v>
      </c>
      <c r="B18" s="30"/>
      <c r="C18" s="27"/>
      <c r="D18" s="27"/>
      <c r="E18" s="27"/>
      <c r="F18" s="27"/>
      <c r="G18" s="27"/>
      <c r="H18" s="27"/>
      <c r="I18" s="27"/>
      <c r="J18" s="27"/>
      <c r="K18" s="27"/>
    </row>
    <row r="19" spans="1:11" s="8" customFormat="1" ht="41.25" customHeight="1" x14ac:dyDescent="0.25">
      <c r="A19" s="206" t="s">
        <v>108</v>
      </c>
      <c r="B19" s="206"/>
      <c r="C19" s="206"/>
      <c r="D19" s="206"/>
      <c r="E19" s="206"/>
      <c r="F19" s="206"/>
      <c r="G19" s="27"/>
      <c r="H19" s="27"/>
      <c r="I19" s="27"/>
      <c r="J19" s="27"/>
      <c r="K19" s="27"/>
    </row>
    <row r="20" spans="1:11" s="8" customFormat="1" x14ac:dyDescent="0.25">
      <c r="A20" s="30" t="s">
        <v>82</v>
      </c>
      <c r="B20" s="30"/>
      <c r="C20" s="27"/>
      <c r="D20" s="27"/>
      <c r="E20" s="27"/>
      <c r="F20" s="27"/>
      <c r="G20" s="27"/>
      <c r="H20" s="27"/>
      <c r="I20" s="27"/>
      <c r="J20" s="27"/>
      <c r="K20" s="27"/>
    </row>
    <row r="21" spans="1:11" s="8" customFormat="1" ht="73.5" customHeight="1" x14ac:dyDescent="0.25">
      <c r="A21" s="55"/>
      <c r="B21" s="201" t="s">
        <v>83</v>
      </c>
      <c r="C21" s="201"/>
      <c r="D21" s="201"/>
      <c r="E21" s="201"/>
      <c r="F21" s="201"/>
      <c r="G21" s="25"/>
      <c r="H21" s="25"/>
      <c r="I21" s="25"/>
      <c r="J21" s="27"/>
      <c r="K21" s="27"/>
    </row>
    <row r="22" spans="1:11" s="8" customFormat="1" ht="73.5" customHeight="1" x14ac:dyDescent="0.25">
      <c r="A22" s="55"/>
      <c r="B22" s="201" t="s">
        <v>84</v>
      </c>
      <c r="C22" s="201"/>
      <c r="D22" s="201"/>
      <c r="E22" s="201"/>
      <c r="F22" s="201"/>
      <c r="G22" s="25"/>
      <c r="H22" s="25"/>
      <c r="I22" s="25"/>
      <c r="J22" s="27"/>
      <c r="K22" s="27"/>
    </row>
    <row r="23" spans="1:11" s="8" customFormat="1" ht="73.5" customHeight="1" x14ac:dyDescent="0.25">
      <c r="A23" s="55"/>
      <c r="B23" s="201" t="s">
        <v>85</v>
      </c>
      <c r="C23" s="201"/>
      <c r="D23" s="201"/>
      <c r="E23" s="201"/>
      <c r="F23" s="201"/>
      <c r="G23" s="25"/>
      <c r="H23" s="25"/>
      <c r="I23" s="25"/>
      <c r="J23" s="27"/>
      <c r="K23" s="27"/>
    </row>
    <row r="24" spans="1:11" s="8" customFormat="1" ht="73.5" customHeight="1" x14ac:dyDescent="0.25">
      <c r="A24" s="55"/>
      <c r="B24" s="201" t="s">
        <v>86</v>
      </c>
      <c r="C24" s="201"/>
      <c r="D24" s="201"/>
      <c r="E24" s="201"/>
      <c r="F24" s="201"/>
      <c r="G24" s="25"/>
      <c r="H24" s="25"/>
      <c r="I24" s="25"/>
      <c r="J24" s="27"/>
      <c r="K24" s="27"/>
    </row>
    <row r="25" spans="1:11" s="8" customFormat="1" ht="73.5" customHeight="1" x14ac:dyDescent="0.25">
      <c r="A25" s="55"/>
      <c r="B25" s="201" t="s">
        <v>87</v>
      </c>
      <c r="C25" s="201"/>
      <c r="D25" s="201"/>
      <c r="E25" s="201"/>
      <c r="F25" s="201"/>
      <c r="G25" s="25"/>
      <c r="H25" s="25"/>
      <c r="I25" s="25"/>
      <c r="J25" s="27"/>
      <c r="K25" s="27"/>
    </row>
    <row r="26" spans="1:11" s="8" customFormat="1" ht="93.75" customHeight="1" x14ac:dyDescent="0.25">
      <c r="A26" s="55"/>
      <c r="B26" s="201" t="s">
        <v>109</v>
      </c>
      <c r="C26" s="201"/>
      <c r="D26" s="201"/>
      <c r="E26" s="201"/>
      <c r="F26" s="201"/>
      <c r="G26" s="25"/>
      <c r="H26" s="25"/>
      <c r="I26" s="25"/>
      <c r="J26" s="27"/>
      <c r="K26" s="27"/>
    </row>
    <row r="27" spans="1:11" s="8" customFormat="1" x14ac:dyDescent="0.25">
      <c r="A27" s="28"/>
      <c r="B27" s="28"/>
      <c r="C27" s="27"/>
      <c r="D27" s="27"/>
      <c r="E27" s="27"/>
      <c r="F27" s="27"/>
      <c r="G27" s="27"/>
      <c r="H27" s="27"/>
      <c r="I27" s="27"/>
      <c r="J27" s="27"/>
      <c r="K27" s="27"/>
    </row>
    <row r="28" spans="1:11" s="8" customFormat="1" ht="47.25" customHeight="1" x14ac:dyDescent="0.25">
      <c r="A28" s="203"/>
      <c r="B28" s="204"/>
      <c r="C28" s="205"/>
      <c r="D28" s="42"/>
      <c r="E28" s="84"/>
      <c r="F28" s="27"/>
      <c r="H28" s="27"/>
      <c r="I28" s="27"/>
      <c r="J28" s="27"/>
      <c r="K28" s="27"/>
    </row>
    <row r="29" spans="1:11" s="8" customFormat="1" x14ac:dyDescent="0.25">
      <c r="A29" s="200" t="s">
        <v>88</v>
      </c>
      <c r="B29" s="200"/>
      <c r="C29" s="200"/>
      <c r="D29" s="25"/>
      <c r="E29" s="26" t="s">
        <v>37</v>
      </c>
      <c r="F29" s="27"/>
      <c r="H29" s="27"/>
      <c r="I29" s="27"/>
      <c r="J29" s="27"/>
      <c r="K29" s="27"/>
    </row>
    <row r="30" spans="1:11" s="8" customFormat="1" x14ac:dyDescent="0.25">
      <c r="A30" s="28"/>
      <c r="B30" s="28"/>
      <c r="C30" s="27"/>
      <c r="D30" s="27"/>
      <c r="E30" s="27"/>
      <c r="F30" s="27"/>
      <c r="G30" s="27"/>
      <c r="H30" s="27"/>
      <c r="I30" s="27"/>
      <c r="J30" s="27"/>
      <c r="K30" s="27"/>
    </row>
    <row r="31" spans="1:11" s="8" customFormat="1" ht="18" x14ac:dyDescent="0.25">
      <c r="A31" s="31" t="s">
        <v>89</v>
      </c>
      <c r="B31" s="31"/>
      <c r="C31" s="27"/>
      <c r="D31" s="27"/>
      <c r="E31" s="27"/>
      <c r="F31" s="27"/>
      <c r="G31" s="27"/>
      <c r="H31" s="27"/>
      <c r="I31" s="27"/>
      <c r="J31" s="27"/>
      <c r="K31" s="27"/>
    </row>
    <row r="32" spans="1:11" s="8" customFormat="1" ht="15.75" thickBot="1" x14ac:dyDescent="0.3">
      <c r="A32" s="28"/>
      <c r="B32" s="28"/>
      <c r="C32" s="27"/>
      <c r="D32" s="27"/>
      <c r="E32" s="27"/>
      <c r="F32" s="27"/>
      <c r="G32" s="27"/>
      <c r="H32" s="27"/>
      <c r="I32" s="27"/>
      <c r="J32" s="27"/>
      <c r="K32" s="27"/>
    </row>
    <row r="33" spans="1:11" s="8" customFormat="1" x14ac:dyDescent="0.25">
      <c r="A33" s="51"/>
      <c r="B33" s="51" t="s">
        <v>90</v>
      </c>
      <c r="C33" s="51" t="s">
        <v>91</v>
      </c>
      <c r="D33" s="51" t="s">
        <v>92</v>
      </c>
      <c r="E33" s="51" t="s">
        <v>93</v>
      </c>
      <c r="H33" s="27"/>
      <c r="I33" s="27"/>
      <c r="J33" s="27"/>
      <c r="K33" s="27"/>
    </row>
    <row r="34" spans="1:11" s="8" customFormat="1" ht="15.75" thickBot="1" x14ac:dyDescent="0.3">
      <c r="A34" s="52"/>
      <c r="B34" s="52"/>
      <c r="C34" s="52"/>
      <c r="D34" s="52"/>
      <c r="E34" s="52"/>
      <c r="H34" s="27"/>
      <c r="I34" s="27"/>
      <c r="J34" s="27"/>
      <c r="K34" s="27"/>
    </row>
    <row r="35" spans="1:11" s="8" customFormat="1" ht="57" x14ac:dyDescent="0.25">
      <c r="A35" s="51" t="s">
        <v>94</v>
      </c>
      <c r="B35" s="35" t="s">
        <v>95</v>
      </c>
      <c r="C35" s="36" t="s">
        <v>96</v>
      </c>
      <c r="D35" s="36" t="s">
        <v>96</v>
      </c>
      <c r="E35" s="37" t="s">
        <v>97</v>
      </c>
      <c r="H35" s="27"/>
      <c r="I35" s="27"/>
      <c r="J35" s="27"/>
      <c r="K35" s="27"/>
    </row>
    <row r="36" spans="1:11" s="8" customFormat="1" ht="15.75" thickBot="1" x14ac:dyDescent="0.3">
      <c r="A36" s="52"/>
      <c r="B36" s="38"/>
      <c r="C36" s="39"/>
      <c r="D36" s="39"/>
      <c r="E36" s="40"/>
      <c r="H36" s="27"/>
      <c r="I36" s="27"/>
      <c r="J36" s="27"/>
      <c r="K36" s="27"/>
    </row>
    <row r="37" spans="1:11" s="8" customFormat="1" ht="41.25" thickBot="1" x14ac:dyDescent="0.3">
      <c r="A37" s="53" t="s">
        <v>98</v>
      </c>
      <c r="B37" s="32" t="s">
        <v>95</v>
      </c>
      <c r="C37" s="32" t="s">
        <v>95</v>
      </c>
      <c r="D37" s="32" t="s">
        <v>95</v>
      </c>
      <c r="E37" s="32" t="s">
        <v>95</v>
      </c>
      <c r="H37" s="27"/>
      <c r="I37" s="27"/>
      <c r="J37" s="27"/>
      <c r="K37" s="27"/>
    </row>
    <row r="38" spans="1:11" s="8" customFormat="1" ht="29.25" thickBot="1" x14ac:dyDescent="0.3">
      <c r="A38" s="53" t="s">
        <v>99</v>
      </c>
      <c r="B38" s="32" t="s">
        <v>95</v>
      </c>
      <c r="C38" s="33" t="s">
        <v>100</v>
      </c>
      <c r="D38" s="34" t="s">
        <v>97</v>
      </c>
      <c r="E38" s="34" t="s">
        <v>97</v>
      </c>
      <c r="H38" s="27"/>
      <c r="I38" s="27"/>
      <c r="J38" s="27"/>
      <c r="K38" s="27"/>
    </row>
    <row r="39" spans="1:11" s="8" customFormat="1" ht="27.75" thickBot="1" x14ac:dyDescent="0.3">
      <c r="A39" s="53" t="s">
        <v>101</v>
      </c>
      <c r="B39" s="32" t="s">
        <v>95</v>
      </c>
      <c r="C39" s="32" t="s">
        <v>95</v>
      </c>
      <c r="D39" s="32" t="s">
        <v>95</v>
      </c>
      <c r="E39" s="32" t="s">
        <v>95</v>
      </c>
      <c r="H39" s="27"/>
      <c r="I39" s="27"/>
      <c r="J39" s="27"/>
      <c r="K39" s="27"/>
    </row>
    <row r="40" spans="1:11" s="8" customFormat="1" ht="57" x14ac:dyDescent="0.25">
      <c r="A40" s="54" t="s">
        <v>104</v>
      </c>
      <c r="B40" s="35" t="s">
        <v>102</v>
      </c>
      <c r="C40" s="36" t="s">
        <v>103</v>
      </c>
      <c r="D40" s="36" t="s">
        <v>103</v>
      </c>
      <c r="E40" s="37" t="s">
        <v>97</v>
      </c>
      <c r="H40" s="27"/>
      <c r="I40" s="27"/>
      <c r="J40" s="27"/>
      <c r="K40" s="27"/>
    </row>
    <row r="41" spans="1:11" s="8" customFormat="1" ht="15.75" thickBot="1" x14ac:dyDescent="0.3">
      <c r="A41" s="53"/>
      <c r="B41" s="38"/>
      <c r="C41" s="39"/>
      <c r="D41" s="39"/>
      <c r="E41" s="40"/>
      <c r="H41" s="27"/>
      <c r="I41" s="27"/>
      <c r="J41" s="27"/>
      <c r="K41" s="27"/>
    </row>
    <row r="42" spans="1:11" s="8" customFormat="1" x14ac:dyDescent="0.25">
      <c r="A42" s="28"/>
      <c r="B42" s="28"/>
      <c r="C42" s="27"/>
      <c r="D42" s="27"/>
      <c r="E42" s="27"/>
      <c r="F42" s="27"/>
      <c r="G42" s="27"/>
      <c r="H42" s="27"/>
      <c r="I42" s="27"/>
      <c r="J42" s="27"/>
      <c r="K42" s="27"/>
    </row>
    <row r="43" spans="1:11" s="8" customFormat="1" x14ac:dyDescent="0.25"/>
    <row r="44" spans="1:11" s="8" customFormat="1" x14ac:dyDescent="0.25"/>
  </sheetData>
  <mergeCells count="16">
    <mergeCell ref="A1:F1"/>
    <mergeCell ref="A14:C14"/>
    <mergeCell ref="A10:E10"/>
    <mergeCell ref="A5:E5"/>
    <mergeCell ref="A29:C29"/>
    <mergeCell ref="B21:F21"/>
    <mergeCell ref="B22:F22"/>
    <mergeCell ref="B23:F23"/>
    <mergeCell ref="B24:F24"/>
    <mergeCell ref="B25:F25"/>
    <mergeCell ref="B26:F26"/>
    <mergeCell ref="A3:C3"/>
    <mergeCell ref="A7:C7"/>
    <mergeCell ref="A11:C11"/>
    <mergeCell ref="A19:F19"/>
    <mergeCell ref="A28:C28"/>
  </mergeCells>
  <pageMargins left="0.25" right="0.25" top="0.75" bottom="0.75" header="0.3" footer="0.3"/>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I20"/>
  <sheetViews>
    <sheetView showGridLines="0" workbookViewId="0">
      <selection activeCell="Q18" sqref="Q18"/>
    </sheetView>
  </sheetViews>
  <sheetFormatPr defaultColWidth="42.42578125" defaultRowHeight="15" x14ac:dyDescent="0.25"/>
  <cols>
    <col min="1" max="1" width="22.28515625" style="8" customWidth="1"/>
    <col min="2" max="2" width="18" style="8" customWidth="1"/>
    <col min="3" max="3" width="0.85546875" style="8" customWidth="1"/>
    <col min="4" max="4" width="18" style="8" customWidth="1"/>
    <col min="5" max="5" width="0.7109375" style="8" customWidth="1"/>
    <col min="6" max="6" width="18" style="8" customWidth="1"/>
    <col min="7" max="7" width="0.7109375" style="8" customWidth="1"/>
    <col min="8" max="8" width="18" style="8" customWidth="1"/>
    <col min="9" max="9" width="1.28515625" style="8" customWidth="1"/>
    <col min="10" max="16384" width="42.42578125" style="8"/>
  </cols>
  <sheetData>
    <row r="1" spans="1:9" ht="43.5" customHeight="1" x14ac:dyDescent="0.7">
      <c r="A1" s="208" t="s">
        <v>64</v>
      </c>
      <c r="B1" s="209"/>
      <c r="C1" s="209"/>
      <c r="D1" s="209"/>
      <c r="E1" s="209"/>
      <c r="F1" s="209"/>
      <c r="G1" s="209"/>
      <c r="H1" s="209"/>
      <c r="I1" s="149"/>
    </row>
    <row r="2" spans="1:9" x14ac:dyDescent="0.25">
      <c r="A2" s="136"/>
      <c r="B2" s="9"/>
      <c r="C2" s="9"/>
      <c r="D2" s="9"/>
      <c r="E2" s="9"/>
      <c r="F2" s="9"/>
      <c r="G2" s="9"/>
      <c r="H2" s="9"/>
      <c r="I2" s="137"/>
    </row>
    <row r="3" spans="1:9" x14ac:dyDescent="0.25">
      <c r="A3" s="138" t="s">
        <v>0</v>
      </c>
      <c r="B3" s="207">
        <f>Checklist!F4</f>
        <v>0</v>
      </c>
      <c r="C3" s="193"/>
      <c r="D3" s="193"/>
      <c r="E3" s="193"/>
      <c r="F3" s="193"/>
      <c r="G3" s="193"/>
      <c r="H3" s="193"/>
      <c r="I3" s="137"/>
    </row>
    <row r="4" spans="1:9" x14ac:dyDescent="0.25">
      <c r="A4" s="138" t="s">
        <v>42</v>
      </c>
      <c r="B4" s="81">
        <f>Checklist!F6</f>
        <v>0</v>
      </c>
      <c r="C4" s="9"/>
      <c r="D4" s="9"/>
      <c r="E4" s="9"/>
      <c r="F4" s="9"/>
      <c r="G4" s="9"/>
      <c r="H4" s="9"/>
      <c r="I4" s="137"/>
    </row>
    <row r="5" spans="1:9" x14ac:dyDescent="0.25">
      <c r="A5" s="138"/>
      <c r="B5" s="9"/>
      <c r="C5" s="9"/>
      <c r="D5" s="9"/>
      <c r="E5" s="9"/>
      <c r="F5" s="9"/>
      <c r="G5" s="9"/>
      <c r="H5" s="9"/>
      <c r="I5" s="137"/>
    </row>
    <row r="6" spans="1:9" x14ac:dyDescent="0.25">
      <c r="A6" s="139" t="s">
        <v>43</v>
      </c>
      <c r="B6" s="80"/>
      <c r="C6" s="10"/>
      <c r="D6" s="80"/>
      <c r="E6" s="10"/>
      <c r="F6" s="80"/>
      <c r="G6" s="9"/>
      <c r="H6" s="80"/>
      <c r="I6" s="137"/>
    </row>
    <row r="7" spans="1:9" x14ac:dyDescent="0.25">
      <c r="A7" s="140"/>
      <c r="B7" s="11"/>
      <c r="C7" s="11"/>
      <c r="D7" s="11"/>
      <c r="E7" s="11"/>
      <c r="F7" s="11"/>
      <c r="G7" s="12"/>
      <c r="H7" s="11"/>
      <c r="I7" s="137"/>
    </row>
    <row r="8" spans="1:9" ht="21" x14ac:dyDescent="0.25">
      <c r="A8" s="210" t="s">
        <v>65</v>
      </c>
      <c r="B8" s="211"/>
      <c r="C8" s="211"/>
      <c r="D8" s="211"/>
      <c r="E8" s="211"/>
      <c r="F8" s="211"/>
      <c r="G8" s="211"/>
      <c r="H8" s="211"/>
      <c r="I8" s="137"/>
    </row>
    <row r="9" spans="1:9" ht="12.75" customHeight="1" x14ac:dyDescent="0.25">
      <c r="A9" s="150"/>
      <c r="B9" s="132"/>
      <c r="C9" s="132"/>
      <c r="D9" s="132"/>
      <c r="E9" s="132"/>
      <c r="F9" s="132"/>
      <c r="G9" s="132"/>
      <c r="H9" s="132"/>
      <c r="I9" s="137"/>
    </row>
    <row r="10" spans="1:9" ht="42" x14ac:dyDescent="0.25">
      <c r="A10" s="150" t="s">
        <v>126</v>
      </c>
      <c r="B10" s="127">
        <v>0</v>
      </c>
      <c r="C10" s="126"/>
      <c r="D10" s="127">
        <v>0</v>
      </c>
      <c r="E10" s="126"/>
      <c r="F10" s="127">
        <v>0</v>
      </c>
      <c r="G10" s="126"/>
      <c r="H10" s="127">
        <v>0</v>
      </c>
      <c r="I10" s="137"/>
    </row>
    <row r="11" spans="1:9" ht="18.75" x14ac:dyDescent="0.25">
      <c r="A11" s="139" t="s">
        <v>125</v>
      </c>
      <c r="B11" s="132"/>
      <c r="C11" s="132"/>
      <c r="D11" s="132"/>
      <c r="E11" s="132"/>
      <c r="F11" s="132"/>
      <c r="G11" s="132"/>
      <c r="H11" s="131">
        <f>B10+D10+F10+H10</f>
        <v>0</v>
      </c>
      <c r="I11" s="137"/>
    </row>
    <row r="12" spans="1:9" ht="21" x14ac:dyDescent="0.25">
      <c r="A12" s="150" t="s">
        <v>127</v>
      </c>
      <c r="B12" s="132"/>
      <c r="C12" s="132"/>
      <c r="D12" s="132"/>
      <c r="E12" s="132"/>
      <c r="F12" s="132"/>
      <c r="G12" s="132"/>
      <c r="H12" s="132"/>
      <c r="I12" s="137"/>
    </row>
    <row r="13" spans="1:9" x14ac:dyDescent="0.25">
      <c r="A13" s="151" t="s">
        <v>66</v>
      </c>
      <c r="B13" s="128">
        <v>0</v>
      </c>
      <c r="C13" s="129"/>
      <c r="D13" s="128"/>
      <c r="E13" s="129"/>
      <c r="F13" s="128"/>
      <c r="G13" s="130"/>
      <c r="H13" s="128"/>
      <c r="I13" s="137"/>
    </row>
    <row r="14" spans="1:9" x14ac:dyDescent="0.25">
      <c r="A14" s="151" t="s">
        <v>67</v>
      </c>
      <c r="B14" s="79"/>
      <c r="C14" s="13"/>
      <c r="D14" s="79"/>
      <c r="E14" s="13"/>
      <c r="F14" s="79"/>
      <c r="G14" s="14"/>
      <c r="H14" s="79"/>
      <c r="I14" s="137"/>
    </row>
    <row r="15" spans="1:9" x14ac:dyDescent="0.25">
      <c r="A15" s="139" t="s">
        <v>68</v>
      </c>
      <c r="B15" s="79">
        <f t="shared" ref="B15:H15" si="0">B13-B14</f>
        <v>0</v>
      </c>
      <c r="C15" s="13"/>
      <c r="D15" s="79">
        <f t="shared" si="0"/>
        <v>0</v>
      </c>
      <c r="E15" s="13">
        <f t="shared" si="0"/>
        <v>0</v>
      </c>
      <c r="F15" s="79">
        <f t="shared" si="0"/>
        <v>0</v>
      </c>
      <c r="G15" s="13">
        <f t="shared" si="0"/>
        <v>0</v>
      </c>
      <c r="H15" s="79">
        <f t="shared" si="0"/>
        <v>0</v>
      </c>
      <c r="I15" s="137"/>
    </row>
    <row r="16" spans="1:9" x14ac:dyDescent="0.25">
      <c r="A16" s="136"/>
      <c r="B16" s="9"/>
      <c r="C16" s="9"/>
      <c r="D16" s="9"/>
      <c r="E16" s="9"/>
      <c r="F16" s="9"/>
      <c r="G16" s="9"/>
      <c r="H16" s="9"/>
      <c r="I16" s="137"/>
    </row>
    <row r="17" spans="1:9" x14ac:dyDescent="0.25">
      <c r="A17" s="136" t="s">
        <v>61</v>
      </c>
      <c r="B17" s="90">
        <f>B13</f>
        <v>0</v>
      </c>
      <c r="C17" s="78">
        <f t="shared" ref="C17:H17" si="1">C13</f>
        <v>0</v>
      </c>
      <c r="D17" s="90">
        <f t="shared" si="1"/>
        <v>0</v>
      </c>
      <c r="E17" s="78">
        <f t="shared" si="1"/>
        <v>0</v>
      </c>
      <c r="F17" s="90">
        <f t="shared" si="1"/>
        <v>0</v>
      </c>
      <c r="G17" s="78">
        <f t="shared" si="1"/>
        <v>0</v>
      </c>
      <c r="H17" s="87">
        <f t="shared" si="1"/>
        <v>0</v>
      </c>
      <c r="I17" s="137"/>
    </row>
    <row r="18" spans="1:9" x14ac:dyDescent="0.25">
      <c r="A18" s="136" t="s">
        <v>62</v>
      </c>
      <c r="B18" s="14"/>
      <c r="C18" s="14"/>
      <c r="D18" s="14"/>
      <c r="E18" s="14"/>
      <c r="F18" s="14"/>
      <c r="G18" s="14"/>
      <c r="H18" s="89">
        <f>SUM(B17:H17)</f>
        <v>0</v>
      </c>
      <c r="I18" s="137"/>
    </row>
    <row r="19" spans="1:9" x14ac:dyDescent="0.25">
      <c r="A19" s="152" t="s">
        <v>69</v>
      </c>
      <c r="B19" s="91">
        <v>0</v>
      </c>
      <c r="C19" s="23">
        <v>0</v>
      </c>
      <c r="D19" s="91">
        <v>0</v>
      </c>
      <c r="E19" s="23">
        <f t="shared" ref="E19" si="2">E17-E18</f>
        <v>0</v>
      </c>
      <c r="F19" s="91">
        <v>0</v>
      </c>
      <c r="G19" s="23"/>
      <c r="H19" s="88">
        <v>0</v>
      </c>
      <c r="I19" s="153"/>
    </row>
    <row r="20" spans="1:9" ht="45.75" customHeight="1" thickBot="1" x14ac:dyDescent="0.3">
      <c r="A20" s="154" t="s">
        <v>71</v>
      </c>
      <c r="B20" s="155" t="str">
        <f>IF(B19&gt;B13,"Pension Less than Minimum","OK")</f>
        <v>OK</v>
      </c>
      <c r="C20" s="155"/>
      <c r="D20" s="155" t="str">
        <f t="shared" ref="D20:H20" si="3">IF(D19&gt;D13,"Pension Less than Minimum","OK")</f>
        <v>OK</v>
      </c>
      <c r="E20" s="155"/>
      <c r="F20" s="155" t="str">
        <f t="shared" si="3"/>
        <v>OK</v>
      </c>
      <c r="G20" s="155"/>
      <c r="H20" s="155" t="str">
        <f t="shared" si="3"/>
        <v>OK</v>
      </c>
      <c r="I20" s="148"/>
    </row>
  </sheetData>
  <mergeCells count="4">
    <mergeCell ref="B3:H3"/>
    <mergeCell ref="A1:E1"/>
    <mergeCell ref="F1:H1"/>
    <mergeCell ref="A8:H8"/>
  </mergeCells>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4" workbookViewId="0">
      <selection activeCell="B41" sqref="B41"/>
    </sheetView>
  </sheetViews>
  <sheetFormatPr defaultRowHeight="15" x14ac:dyDescent="0.25"/>
  <sheetData>
    <row r="1" spans="1:1" x14ac:dyDescent="0.25">
      <c r="A1" t="s">
        <v>107</v>
      </c>
    </row>
    <row r="2" spans="1:1" x14ac:dyDescent="0.25">
      <c r="A2" t="s">
        <v>8</v>
      </c>
    </row>
    <row r="3" spans="1:1" x14ac:dyDescent="0.25">
      <c r="A3" t="s">
        <v>2</v>
      </c>
    </row>
    <row r="6" spans="1:1" x14ac:dyDescent="0.25">
      <c r="A6" t="s">
        <v>8</v>
      </c>
    </row>
    <row r="7" spans="1:1" x14ac:dyDescent="0.25">
      <c r="A7" t="s">
        <v>2</v>
      </c>
    </row>
    <row r="8" spans="1:1" x14ac:dyDescent="0.25">
      <c r="A8" t="s">
        <v>112</v>
      </c>
    </row>
    <row r="12" spans="1:1" x14ac:dyDescent="0.25">
      <c r="A12" s="99" t="s">
        <v>116</v>
      </c>
    </row>
    <row r="13" spans="1:1" x14ac:dyDescent="0.25">
      <c r="A13" s="99" t="s">
        <v>117</v>
      </c>
    </row>
    <row r="18" spans="1:1" x14ac:dyDescent="0.25">
      <c r="A18">
        <v>2015</v>
      </c>
    </row>
    <row r="19" spans="1:1" x14ac:dyDescent="0.25">
      <c r="A19">
        <v>2016</v>
      </c>
    </row>
    <row r="20" spans="1:1" x14ac:dyDescent="0.25">
      <c r="A20">
        <v>2017</v>
      </c>
    </row>
    <row r="21" spans="1:1" x14ac:dyDescent="0.25">
      <c r="A21">
        <v>2018</v>
      </c>
    </row>
    <row r="22" spans="1:1" x14ac:dyDescent="0.25">
      <c r="A22">
        <v>2019</v>
      </c>
    </row>
    <row r="23" spans="1:1" x14ac:dyDescent="0.25">
      <c r="A23"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Checklist</vt:lpstr>
      <vt:lpstr>Bank Transactions</vt:lpstr>
      <vt:lpstr>Contributions</vt:lpstr>
      <vt:lpstr>Work Test Declaration</vt:lpstr>
      <vt:lpstr>Pension</vt:lpstr>
      <vt:lpstr>Sheet1</vt:lpstr>
      <vt:lpstr>Contributions!Print_Area</vt:lpstr>
      <vt:lpstr>'Work Test Declaration'!Print_Area</vt:lpstr>
      <vt:lpstr>Checklist!Print_Titles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 Hannan</dc:creator>
  <cp:lastModifiedBy>Gerard Hannan</cp:lastModifiedBy>
  <cp:lastPrinted>2017-09-04T00:06:43Z</cp:lastPrinted>
  <dcterms:created xsi:type="dcterms:W3CDTF">2014-09-02T00:53:52Z</dcterms:created>
  <dcterms:modified xsi:type="dcterms:W3CDTF">2017-09-05T02:57:50Z</dcterms:modified>
</cp:coreProperties>
</file>